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6\2016_605 OSA CAS FM\2016_605 03 DPS\! Expedice\2017_12_01\EPS\"/>
    </mc:Choice>
  </mc:AlternateContent>
  <bookViews>
    <workbookView xWindow="0" yWindow="0" windowWidth="16920" windowHeight="7650" tabRatio="662" xr2:uid="{00000000-000D-0000-FFFF-FFFF00000000}"/>
  </bookViews>
  <sheets>
    <sheet name="Krycí" sheetId="3" r:id="rId1"/>
    <sheet name="rekap" sheetId="2" r:id="rId2"/>
    <sheet name="EPS" sheetId="25" r:id="rId3"/>
  </sheets>
  <externalReferences>
    <externalReference r:id="rId4"/>
    <externalReference r:id="rId5"/>
    <externalReference r:id="rId6"/>
  </externalReferences>
  <definedNames>
    <definedName name="_615">#REF!</definedName>
    <definedName name="a" localSheetId="2">'[1]SO 11.1A Výkaz výměr'!#REF!</definedName>
    <definedName name="a">'[1]SO 11.1A Výkaz výměr'!#REF!</definedName>
    <definedName name="aaa" localSheetId="2">'[2]SO 51.4 Výkaz výměr'!#REF!</definedName>
    <definedName name="aaa">'[2]SO 51.4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bbb" localSheetId="2">'[1]SO 11.1A Výkaz výměr'!#REF!</definedName>
    <definedName name="bbb">'[1]SO 11.1A Výkaz výměr'!#REF!</definedName>
    <definedName name="ccc" localSheetId="2">'[1]SO 11.1A Výkaz výměr'!#REF!</definedName>
    <definedName name="ccc">'[1]SO 11.1A Výkaz výměr'!#REF!</definedName>
    <definedName name="Ceník">[3]Cenik!$A$1:$F$11734</definedName>
    <definedName name="ddd" localSheetId="2">'[1]SO 11.1A Výkaz výměr'!#REF!</definedName>
    <definedName name="ddd">'[1]SO 11.1A Výkaz výměr'!#REF!</definedName>
    <definedName name="e" localSheetId="2">'[2]SO 51.4 Výkaz výměr'!#REF!</definedName>
    <definedName name="e">'[2]SO 51.4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2">EPS!$1:$1</definedName>
    <definedName name="nnn">'[1]SO 11.1A Výkaz výměr'!#REF!</definedName>
    <definedName name="Obklady_keramické" localSheetId="2">'[1]SO 11.1A Výkaz výměr'!#REF!</definedName>
    <definedName name="Obklady_keramické">'[1]SO 11.1A Výkaz výměr'!#REF!</definedName>
    <definedName name="_xlnm.Print_Area" localSheetId="2">EPS!$A$1:$K$117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urs">'[1]SO 11.1A Výkaz výměr'!#REF!</definedName>
    <definedName name="Vodorovné_konstrukce" localSheetId="2">'[2]SO 51.4 Výkaz výměr'!#REF!</definedName>
    <definedName name="Vodorovné_konstrukce">'[2]SO 51.4 Výkaz výměr'!#REF!</definedName>
    <definedName name="vvv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71027"/>
</workbook>
</file>

<file path=xl/calcChain.xml><?xml version="1.0" encoding="utf-8"?>
<calcChain xmlns="http://schemas.openxmlformats.org/spreadsheetml/2006/main">
  <c r="G80" i="25" l="1"/>
  <c r="G50" i="25"/>
  <c r="H49" i="25"/>
  <c r="I49" i="25"/>
  <c r="J49" i="25"/>
  <c r="G49" i="25"/>
  <c r="H104" i="25" l="1"/>
  <c r="I104" i="25"/>
  <c r="H102" i="25"/>
  <c r="I102" i="25"/>
  <c r="G88" i="25"/>
  <c r="H88" i="25"/>
  <c r="I88" i="25"/>
  <c r="H87" i="25"/>
  <c r="I87" i="25"/>
  <c r="J87" i="25"/>
  <c r="G87" i="25"/>
  <c r="H80" i="25"/>
  <c r="I80" i="25"/>
  <c r="K71" i="25"/>
  <c r="K72" i="25"/>
  <c r="K73" i="25"/>
  <c r="K74" i="25"/>
  <c r="K75" i="25"/>
  <c r="K76" i="25"/>
  <c r="K77" i="25"/>
  <c r="K78" i="25"/>
  <c r="K79" i="25"/>
  <c r="H70" i="25"/>
  <c r="I70" i="25"/>
  <c r="G70" i="25"/>
  <c r="H100" i="25"/>
  <c r="I100" i="25"/>
  <c r="G100" i="25"/>
  <c r="H99" i="25"/>
  <c r="I99" i="25"/>
  <c r="G99" i="25"/>
  <c r="H98" i="25"/>
  <c r="I98" i="25"/>
  <c r="G98" i="25"/>
  <c r="H97" i="25"/>
  <c r="I97" i="25"/>
  <c r="H94" i="25"/>
  <c r="I94" i="25"/>
  <c r="H93" i="25"/>
  <c r="I93" i="25"/>
  <c r="H92" i="25"/>
  <c r="I92" i="25"/>
  <c r="G92" i="25"/>
  <c r="J91" i="25"/>
  <c r="H89" i="25"/>
  <c r="I89" i="25"/>
  <c r="J89" i="25"/>
  <c r="I69" i="25"/>
  <c r="F63" i="25"/>
  <c r="K63" i="25" s="1"/>
  <c r="F61" i="25"/>
  <c r="I36" i="25" l="1"/>
  <c r="H26" i="25"/>
  <c r="I26" i="25"/>
  <c r="H23" i="25"/>
  <c r="H91" i="25" s="1"/>
  <c r="I23" i="25"/>
  <c r="I91" i="25" s="1"/>
  <c r="G23" i="25"/>
  <c r="F113" i="25"/>
  <c r="F58" i="25"/>
  <c r="F59" i="25"/>
  <c r="F62" i="25"/>
  <c r="F64" i="25"/>
  <c r="F65" i="25"/>
  <c r="F66" i="25"/>
  <c r="F67" i="25"/>
  <c r="F68" i="25"/>
  <c r="F71" i="25"/>
  <c r="F73" i="25"/>
  <c r="F74" i="25"/>
  <c r="F75" i="25"/>
  <c r="F76" i="25"/>
  <c r="F77" i="25"/>
  <c r="F78" i="25"/>
  <c r="F81" i="25"/>
  <c r="F82" i="25"/>
  <c r="F83" i="25"/>
  <c r="F84" i="25"/>
  <c r="F85" i="25"/>
  <c r="F86" i="25"/>
  <c r="F87" i="25"/>
  <c r="F88" i="25"/>
  <c r="F95" i="25"/>
  <c r="F98" i="25"/>
  <c r="F101" i="25"/>
  <c r="F105" i="25"/>
  <c r="F106" i="25"/>
  <c r="F107" i="25"/>
  <c r="F108" i="25"/>
  <c r="F109" i="25"/>
  <c r="F57" i="25"/>
  <c r="F5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4" i="25"/>
  <c r="F25" i="25"/>
  <c r="F27" i="25"/>
  <c r="F28" i="25"/>
  <c r="F29" i="25"/>
  <c r="F30" i="25"/>
  <c r="F31" i="25"/>
  <c r="F32" i="25"/>
  <c r="F33" i="25"/>
  <c r="F34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51" i="25"/>
  <c r="F52" i="25"/>
  <c r="F5" i="25"/>
  <c r="F4" i="25"/>
  <c r="I50" i="25" l="1"/>
  <c r="I90" i="25"/>
  <c r="H50" i="25"/>
  <c r="H90" i="25"/>
  <c r="F49" i="25"/>
  <c r="K85" i="25" l="1"/>
  <c r="B16" i="2"/>
  <c r="A16" i="2"/>
  <c r="H103" i="25" l="1"/>
  <c r="I103" i="25"/>
  <c r="J103" i="25"/>
  <c r="G103" i="25"/>
  <c r="G102" i="25"/>
  <c r="F99" i="25" l="1"/>
  <c r="F102" i="25"/>
  <c r="F103" i="25"/>
  <c r="J70" i="25"/>
  <c r="H72" i="25"/>
  <c r="I72" i="25"/>
  <c r="J72" i="25"/>
  <c r="H69" i="25"/>
  <c r="K67" i="25"/>
  <c r="F70" i="25" l="1"/>
  <c r="F72" i="25"/>
  <c r="H35" i="25"/>
  <c r="H36" i="25" s="1"/>
  <c r="K31" i="25"/>
  <c r="K29" i="25"/>
  <c r="K30" i="25"/>
  <c r="K32" i="25"/>
  <c r="K113" i="25" l="1"/>
  <c r="K112" i="25"/>
  <c r="K111" i="25"/>
  <c r="K110" i="25"/>
  <c r="K109" i="25"/>
  <c r="K108" i="25"/>
  <c r="K107" i="25"/>
  <c r="K106" i="25"/>
  <c r="K105" i="25"/>
  <c r="G104" i="25"/>
  <c r="K103" i="25"/>
  <c r="K102" i="25"/>
  <c r="K101" i="25"/>
  <c r="K99" i="25"/>
  <c r="K98" i="25"/>
  <c r="G97" i="25"/>
  <c r="G96" i="25"/>
  <c r="F96" i="25" s="1"/>
  <c r="K96" i="25" s="1"/>
  <c r="K95" i="25"/>
  <c r="G94" i="25"/>
  <c r="G93" i="25"/>
  <c r="G89" i="25"/>
  <c r="K88" i="25"/>
  <c r="K87" i="25"/>
  <c r="K86" i="25"/>
  <c r="K84" i="25"/>
  <c r="K83" i="25"/>
  <c r="K82" i="25"/>
  <c r="K81" i="25"/>
  <c r="K70" i="25"/>
  <c r="G69" i="25"/>
  <c r="K68" i="25"/>
  <c r="K66" i="25"/>
  <c r="K65" i="25"/>
  <c r="K64" i="25"/>
  <c r="K62" i="25"/>
  <c r="K61" i="25"/>
  <c r="K60" i="25"/>
  <c r="K59" i="25"/>
  <c r="K58" i="25"/>
  <c r="K57" i="25"/>
  <c r="K56" i="25"/>
  <c r="K55" i="25"/>
  <c r="F54" i="25"/>
  <c r="K54" i="25" s="1"/>
  <c r="F53" i="25"/>
  <c r="K53" i="25" s="1"/>
  <c r="K52" i="25"/>
  <c r="K51" i="25"/>
  <c r="K49" i="25"/>
  <c r="K48" i="25"/>
  <c r="K47" i="25"/>
  <c r="K46" i="25"/>
  <c r="K45" i="25"/>
  <c r="K44" i="25"/>
  <c r="K43" i="25"/>
  <c r="K42" i="25"/>
  <c r="K41" i="25"/>
  <c r="K40" i="25"/>
  <c r="K39" i="25"/>
  <c r="K38" i="25"/>
  <c r="K37" i="25"/>
  <c r="G35" i="25"/>
  <c r="F35" i="25" s="1"/>
  <c r="K35" i="25" s="1"/>
  <c r="K34" i="25"/>
  <c r="K33" i="25"/>
  <c r="K28" i="25"/>
  <c r="K27" i="25"/>
  <c r="G26" i="25"/>
  <c r="K25" i="25"/>
  <c r="K24" i="25"/>
  <c r="F23" i="25"/>
  <c r="K23" i="25" s="1"/>
  <c r="K22" i="25"/>
  <c r="K21" i="25"/>
  <c r="K20" i="25"/>
  <c r="K19" i="25"/>
  <c r="K18" i="25"/>
  <c r="K17" i="25"/>
  <c r="K16" i="25"/>
  <c r="K15" i="25"/>
  <c r="K14" i="25"/>
  <c r="K13" i="25"/>
  <c r="K12" i="25"/>
  <c r="K11" i="25"/>
  <c r="K10" i="25"/>
  <c r="K9" i="25"/>
  <c r="K8" i="25"/>
  <c r="K7" i="25"/>
  <c r="K6" i="25"/>
  <c r="K5" i="25"/>
  <c r="K4" i="25"/>
  <c r="B10" i="2"/>
  <c r="B9" i="2"/>
  <c r="B8" i="2"/>
  <c r="B5" i="2"/>
  <c r="B3" i="2"/>
  <c r="B2" i="2"/>
  <c r="R28" i="3"/>
  <c r="F93" i="25" l="1"/>
  <c r="K93" i="25" s="1"/>
  <c r="F94" i="25"/>
  <c r="K94" i="25" s="1"/>
  <c r="F104" i="25"/>
  <c r="K104" i="25" s="1"/>
  <c r="F97" i="25"/>
  <c r="K97" i="25" s="1"/>
  <c r="F69" i="25"/>
  <c r="K69" i="25" s="1"/>
  <c r="G36" i="25"/>
  <c r="G90" i="25"/>
  <c r="F26" i="25"/>
  <c r="K26" i="25" s="1"/>
  <c r="F50" i="25"/>
  <c r="K50" i="25" s="1"/>
  <c r="F89" i="25"/>
  <c r="K89" i="25" s="1"/>
  <c r="F100" i="25"/>
  <c r="K100" i="25" s="1"/>
  <c r="G91" i="25"/>
  <c r="F36" i="25" l="1"/>
  <c r="K36" i="25" s="1"/>
  <c r="F80" i="25"/>
  <c r="K80" i="25" s="1"/>
  <c r="F92" i="25"/>
  <c r="K92" i="25" s="1"/>
  <c r="F90" i="25"/>
  <c r="K90" i="25" s="1"/>
  <c r="F91" i="25"/>
  <c r="K91" i="25" s="1"/>
  <c r="E115" i="25" l="1"/>
  <c r="K115" i="25" s="1"/>
  <c r="E114" i="25"/>
  <c r="K114" i="25" s="1"/>
  <c r="K3" i="25" l="1"/>
  <c r="C16" i="2" s="1"/>
  <c r="C27" i="2" s="1"/>
  <c r="R27" i="3" s="1"/>
  <c r="O29" i="3" s="1"/>
  <c r="R29" i="3" s="1"/>
  <c r="R30" i="3" s="1"/>
</calcChain>
</file>

<file path=xl/sharedStrings.xml><?xml version="1.0" encoding="utf-8"?>
<sst xmlns="http://schemas.openxmlformats.org/spreadsheetml/2006/main" count="515" uniqueCount="284">
  <si>
    <t>Číselné zatřídění</t>
  </si>
  <si>
    <t>Popis položky</t>
  </si>
  <si>
    <t>Měrná jednotka</t>
  </si>
  <si>
    <t>m</t>
  </si>
  <si>
    <t>ks</t>
  </si>
  <si>
    <t>Stavba:</t>
  </si>
  <si>
    <t>Objekt:</t>
  </si>
  <si>
    <t>Díl objektu:</t>
  </si>
  <si>
    <t>Část:</t>
  </si>
  <si>
    <t xml:space="preserve">JKSO: </t>
  </si>
  <si>
    <t>Objednatel:</t>
  </si>
  <si>
    <t>Zhotovitel:</t>
  </si>
  <si>
    <t>Datum:</t>
  </si>
  <si>
    <t>Kod CPV</t>
  </si>
  <si>
    <t>Kód</t>
  </si>
  <si>
    <t>Popis</t>
  </si>
  <si>
    <t>Cena celkem</t>
  </si>
  <si>
    <t>A</t>
  </si>
  <si>
    <t>E</t>
  </si>
  <si>
    <t>Název stavby</t>
  </si>
  <si>
    <t xml:space="preserve"> </t>
  </si>
  <si>
    <t>Název objektu</t>
  </si>
  <si>
    <t>Název části</t>
  </si>
  <si>
    <t>Objednatel</t>
  </si>
  <si>
    <t>Projektant</t>
  </si>
  <si>
    <t>Zhotovitel</t>
  </si>
  <si>
    <t>Zpracoval</t>
  </si>
  <si>
    <t>Dne</t>
  </si>
  <si>
    <t>%</t>
  </si>
  <si>
    <t>Celkové náklady</t>
  </si>
  <si>
    <t>Datum a podpis</t>
  </si>
  <si>
    <t>Razítko</t>
  </si>
  <si>
    <t>DPH</t>
  </si>
  <si>
    <t>Cena s DPH (ř. 23-25)</t>
  </si>
  <si>
    <t>Přípočty a odpočty</t>
  </si>
  <si>
    <t>Dodávky objednatele</t>
  </si>
  <si>
    <t>Klouzavá doložka</t>
  </si>
  <si>
    <t>Zvýhodnění + -</t>
  </si>
  <si>
    <t xml:space="preserve">Součet </t>
  </si>
  <si>
    <t>Počet
celkem</t>
  </si>
  <si>
    <t>Z toho v
1NP</t>
  </si>
  <si>
    <t>Z toho v
2NP</t>
  </si>
  <si>
    <t>Číslo položky</t>
  </si>
  <si>
    <t>Jednotková cena v Kč</t>
  </si>
  <si>
    <t>Celková              cena v Kč</t>
  </si>
  <si>
    <t>Cena celkem za oddíl</t>
  </si>
  <si>
    <t>Celkem bez DPH</t>
  </si>
  <si>
    <t>m2</t>
  </si>
  <si>
    <t>Kabelové trasy-instalace kabelů do trubek, žlabů apod</t>
  </si>
  <si>
    <t>Kabelové trasy-instalace chrániček, kabelů do zdi, na příchytky apod.</t>
  </si>
  <si>
    <t>Vypracování skutečné dokumentace stavby</t>
  </si>
  <si>
    <t>Pomocné stavební práce</t>
  </si>
  <si>
    <t>Revize</t>
  </si>
  <si>
    <t>h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</si>
  <si>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</si>
  <si>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</si>
  <si>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</si>
  <si>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</si>
  <si>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</si>
  <si>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</si>
  <si>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</si>
  <si>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</si>
  <si>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</si>
  <si>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</si>
  <si>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A.013</t>
  </si>
  <si>
    <t>A.015</t>
  </si>
  <si>
    <t>A.016</t>
  </si>
  <si>
    <t>A.018</t>
  </si>
  <si>
    <t>A.020</t>
  </si>
  <si>
    <t>A.023</t>
  </si>
  <si>
    <t>A.024</t>
  </si>
  <si>
    <t>A.025</t>
  </si>
  <si>
    <t>A.026</t>
  </si>
  <si>
    <t>A.027</t>
  </si>
  <si>
    <t>A.028</t>
  </si>
  <si>
    <t>A.029</t>
  </si>
  <si>
    <t>A.030</t>
  </si>
  <si>
    <t>PPV 6% (podružné pracovní výkony)</t>
  </si>
  <si>
    <t>Mimostav. doprava 3,6% z dodávky</t>
  </si>
  <si>
    <t>A.033</t>
  </si>
  <si>
    <t>A.037</t>
  </si>
  <si>
    <t>A.038</t>
  </si>
  <si>
    <t>A.039</t>
  </si>
  <si>
    <t>A.040</t>
  </si>
  <si>
    <t>A.041</t>
  </si>
  <si>
    <t>A.042</t>
  </si>
  <si>
    <t>A.043</t>
  </si>
  <si>
    <t>A.045</t>
  </si>
  <si>
    <t>A.046</t>
  </si>
  <si>
    <t>A.047</t>
  </si>
  <si>
    <t>A.048</t>
  </si>
  <si>
    <t>A.049</t>
  </si>
  <si>
    <t>A.050</t>
  </si>
  <si>
    <t>A.051</t>
  </si>
  <si>
    <t>A.052</t>
  </si>
  <si>
    <t>Objímka pro relé R15 3C/O, na DIN lištu</t>
  </si>
  <si>
    <t>EPS - Elektrická požární signalizace</t>
  </si>
  <si>
    <t>Montáž ústředny, včetně přezkoušení a uvedení do provozu</t>
  </si>
  <si>
    <t>Montáž OPPO</t>
  </si>
  <si>
    <t>Montáž KTPO</t>
  </si>
  <si>
    <t>Programování ústředny EPS</t>
  </si>
  <si>
    <t>A.054</t>
  </si>
  <si>
    <t>A.055</t>
  </si>
  <si>
    <t>A.056</t>
  </si>
  <si>
    <t>A.057</t>
  </si>
  <si>
    <t>A.058</t>
  </si>
  <si>
    <t>A.059</t>
  </si>
  <si>
    <t>A.060</t>
  </si>
  <si>
    <t>A.061</t>
  </si>
  <si>
    <t>A.062</t>
  </si>
  <si>
    <t>A.066</t>
  </si>
  <si>
    <t>A.067</t>
  </si>
  <si>
    <t>A.068</t>
  </si>
  <si>
    <t>Obslužné pole požární ochrany</t>
  </si>
  <si>
    <t>Provozní kniha EPS</t>
  </si>
  <si>
    <t>Klíčový trezor požární ochrany s vyhříváním, pro region HZS MsK</t>
  </si>
  <si>
    <t>Relé 12V=, 3xPŘEP 10A/250VAC, 35x35x54.4mm, do objímky</t>
  </si>
  <si>
    <t>ing. Hana Matušková</t>
  </si>
  <si>
    <t>A.063</t>
  </si>
  <si>
    <t>A.064</t>
  </si>
  <si>
    <t>A.065</t>
  </si>
  <si>
    <t>Závitová tyč pro uchycení žlabu do stropu 8mm/2m</t>
  </si>
  <si>
    <t>Kontrola funkčnosti ovládaných zařízení</t>
  </si>
  <si>
    <t>Kabel dle Vyhlášky č.268/2011 Sb.PH120-R, dle ZP-27/2008, B2caS1D0 dle PrEN 50399:07,Ohniodolný dle ČSN IEC60331, bezhalogenový dle ČSN 50266
SSKFH–V180, B2ca, s1, d0 2x2x0,8</t>
  </si>
  <si>
    <t>Kabel dle Vyhlášky č.268/2011 Sb.PH120-R, dle ZP-27/2008, B2caS1D0 dle PrEN 50399:07,Ohniodolný dle ČSN IEC60331, bezhalogenový dle ČSN 50266
SSKFH–V180, B2ca, s1, d0 10x2x0,8</t>
  </si>
  <si>
    <t>Rozbočovací krabice se zachováním funkčnosti při požáru, určena pro kabely s prokázanou funkčností při požáru vč. svorkovnice je určena pro 5 vodičů s průřezem od 1,5 do 16 mm2</t>
  </si>
  <si>
    <t>Sdělovací kabel pro hlásičové linky FI-HJE 1x2x0,8 kabel pro EPS ekv. JY(St)Y</t>
  </si>
  <si>
    <t>Měděný vodič plný,PVC izolace,výplň,PVC plášť,CYKY 3x1,5 kabel pro pož. klapky 230VAC se servopohonem</t>
  </si>
  <si>
    <t>Montáž tlačítkového hlásiče EPS, včetně přezkoušení a uvedení do provozu</t>
  </si>
  <si>
    <t>Elektroinstalační žlab 50/50 galvaniz. zinek,určený pro trasy s požární odolností/integritou dle ZP-27/2008 , držák žlabu 50/50 stropní</t>
  </si>
  <si>
    <t>Montáž signalizačního majáku na venkovní fasádě objektu</t>
  </si>
  <si>
    <t xml:space="preserve">Montáž pomocného napájecího zdroje </t>
  </si>
  <si>
    <t>Montáž krabice pro vstupně/výstupjní prvky na stěnu, vč. víka krabice</t>
  </si>
  <si>
    <t>Montáž reléová skříňka, nástěnná, určená pro montáž s lištou o velikosti 12DIN, vč. relé</t>
  </si>
  <si>
    <t>Montáž automat. hlásiče EPS, včetně přezkoušení a uvedení do provozu</t>
  </si>
  <si>
    <t>Montáž zásuvky/patice po hlásič EPS</t>
  </si>
  <si>
    <t>Elektroinstalační žlab 50/50 galvaniz. zinek,určený pro trasy s požární odolností/integritou dle ZP-27/2008 , 2m/1 ks</t>
  </si>
  <si>
    <t>Elektroinstalační žlab 50-100/50 galvaniz. zinek,určený pro trasy s požární odolností/integritou dle ZP-27/2008,příslušenství k žlabům na 1 m délky žlabu</t>
  </si>
  <si>
    <t>Elektroinstalační žlab 50-100/50 galvaniz. Zinek,určený pro trasy s požární odolností/integritou dle ZP-27/2008 ,  spojka žlabu</t>
  </si>
  <si>
    <t>Kabel dle Vyhlášky č.268/2011 Sb.PH120-R, dle ZP-27/2008, B2caS1D0 dle PrEN 50399:07,Ohniodolný dle ČSN IEC60331, bezhalogenový dle ČSN 50266
SSKFH–V180, B2ca, s1, d0 4x2x0,8, připojení KTPO a ZDP</t>
  </si>
  <si>
    <t>Trubka ohebná 2340, montáž do betonové podlahy</t>
  </si>
  <si>
    <t>Kabel dle Vyhlášky č.268/2011 Sb.PH120-R, dle ZP-27/2008, B2caS1D0 dle PrEN 50399:07,Ohniodolný dle ČSN IEC60331, bezhalogenový dle ČSN 50266
SSKFH–V180, B2ca, s1, d0 1x2x0,8</t>
  </si>
  <si>
    <t>A.031</t>
  </si>
  <si>
    <t>A.032</t>
  </si>
  <si>
    <t>A.044</t>
  </si>
  <si>
    <t>A.053</t>
  </si>
  <si>
    <t>A.069</t>
  </si>
  <si>
    <t>A.070</t>
  </si>
  <si>
    <t>A.071</t>
  </si>
  <si>
    <t>A.072</t>
  </si>
  <si>
    <t>A.073</t>
  </si>
  <si>
    <t>A.074</t>
  </si>
  <si>
    <t>A.075</t>
  </si>
  <si>
    <t>A.076</t>
  </si>
  <si>
    <t>A.077</t>
  </si>
  <si>
    <t>A.078</t>
  </si>
  <si>
    <t>A.079</t>
  </si>
  <si>
    <t>A.080</t>
  </si>
  <si>
    <t>A.081</t>
  </si>
  <si>
    <t>A.082</t>
  </si>
  <si>
    <t>A.083</t>
  </si>
  <si>
    <t>A.084</t>
  </si>
  <si>
    <t>A.085</t>
  </si>
  <si>
    <t>A.086</t>
  </si>
  <si>
    <t>A.087</t>
  </si>
  <si>
    <t>A.088</t>
  </si>
  <si>
    <t>A.089</t>
  </si>
  <si>
    <t>A.090</t>
  </si>
  <si>
    <t>A.091</t>
  </si>
  <si>
    <t>A.093</t>
  </si>
  <si>
    <t>A.094</t>
  </si>
  <si>
    <t>A.096</t>
  </si>
  <si>
    <t>A.097</t>
  </si>
  <si>
    <t>A.098</t>
  </si>
  <si>
    <t>A.099</t>
  </si>
  <si>
    <t>A.100</t>
  </si>
  <si>
    <t>A.101</t>
  </si>
  <si>
    <t>A.102</t>
  </si>
  <si>
    <t>A.103</t>
  </si>
  <si>
    <t>A.104</t>
  </si>
  <si>
    <t>A.105</t>
  </si>
  <si>
    <t>A.106</t>
  </si>
  <si>
    <t>A.107</t>
  </si>
  <si>
    <t>A.108</t>
  </si>
  <si>
    <t>A.109</t>
  </si>
  <si>
    <t>A.110</t>
  </si>
  <si>
    <t>A.111</t>
  </si>
  <si>
    <t>Reléová skříň, nástěnná, určená pro montáž s lištou o velikosti 12DIN</t>
  </si>
  <si>
    <t>A.112</t>
  </si>
  <si>
    <t>Z toho v
4NP</t>
  </si>
  <si>
    <t>Montáž paralelní signalizace</t>
  </si>
  <si>
    <t>elektro-projekce s.r.o. Ostrava</t>
  </si>
  <si>
    <t>A.011</t>
  </si>
  <si>
    <t>A.012</t>
  </si>
  <si>
    <t>A.017</t>
  </si>
  <si>
    <t>A.019</t>
  </si>
  <si>
    <t>A.034</t>
  </si>
  <si>
    <t>A.035</t>
  </si>
  <si>
    <t>A.036</t>
  </si>
  <si>
    <t>Multifunkční autonomní siréna 9-28VDC, 5mA/max32mA, 103dB vč. příslušenství, montáž kabeláže v trubkách po povrchu</t>
  </si>
  <si>
    <t>Požární ucpávky, včetně nátěru a instalace</t>
  </si>
  <si>
    <t>Instalační materiál</t>
  </si>
  <si>
    <t>A.014</t>
  </si>
  <si>
    <t>A.095</t>
  </si>
  <si>
    <t>A.113</t>
  </si>
  <si>
    <t>A.114</t>
  </si>
  <si>
    <t>A.115</t>
  </si>
  <si>
    <t>kplt</t>
  </si>
  <si>
    <t xml:space="preserve">Opticko-kouřový hlásič  </t>
  </si>
  <si>
    <t xml:space="preserve">Multisenzorový OT hlásič </t>
  </si>
  <si>
    <t xml:space="preserve">Multisenzorový O2T hlásič </t>
  </si>
  <si>
    <t>Termodiferenciální TD hlásič</t>
  </si>
  <si>
    <t xml:space="preserve">Multisenzorový Otblue hlásič </t>
  </si>
  <si>
    <t>Multisenzorový hlásič s řečovým modulem O2T/Sp</t>
  </si>
  <si>
    <t>Siréna linková s řečovým modulem, CZ</t>
  </si>
  <si>
    <t>Přídavná patice pro vyšší krytí  vč. těsnící podložky pro osazení hlásičů na stropě</t>
  </si>
  <si>
    <t xml:space="preserve">Elektronika tlačítka s oddělovačem </t>
  </si>
  <si>
    <t>Skříńka pro zvýšené krytí tlačítkového hlásiče IP54</t>
  </si>
  <si>
    <t xml:space="preserve">EN54-23 nástěnný maják, červený na vysoké patici, napájení 9-60Vss, odběr 10-25mA /24Vss (nebo 19-51mA/12Vss),bílé záblesky 1Hz (přepínatelný na 0,5Hz), IP65, -25 až 70°C, certifikát </t>
  </si>
  <si>
    <t>Zakončovací člen do linky sirén a majáků</t>
  </si>
  <si>
    <t>Paralelní optická signalizace</t>
  </si>
  <si>
    <t>Protectowire PWG 01 - vyhodnocovací jednotka 1 smyčka</t>
  </si>
  <si>
    <t>Resetovací modul pro připojení vyhodnocovací jednotky lineárního teplotního hlásiče vč. montážního a úložného příslušenství</t>
  </si>
  <si>
    <t>Technický modul TAL IQ8</t>
  </si>
  <si>
    <t>Řídící modul pro kopler FCT 230VAC</t>
  </si>
  <si>
    <t>Skříň pro FCT Koppler pro max, provedení na omítku</t>
  </si>
  <si>
    <t>Skříň pro Koppler pro max 2 kusy 4/2 nebo 1 kus 12, provedení na omítku</t>
  </si>
  <si>
    <t>Samolepky s čísly adres - příslušenství označování hlásičů a prvků na linkách</t>
  </si>
  <si>
    <t xml:space="preserve">Napájecí a dobíjecí zdroj 230VAC/24V DC/5A dle EN 54-4 vč. nástěnné montážní skříně a prostorem pro uložení AKU až 27Ah </t>
  </si>
  <si>
    <t>Akumulátor (12V/24Ah) pro zdroje, montáž do skříně zdroje</t>
  </si>
  <si>
    <t>Kombinovaný detektor kouře/teploty, 12Vss/3x 1,5V AA, bzučák, NO/NC výstup a LED, SD-283ST vč. napájecích baterií</t>
  </si>
  <si>
    <t>Vysokonapěťový odpor CRL7W-470R - pro použití pro vyhřívání hlásičů v 1/2.PP prostor garáží</t>
  </si>
  <si>
    <t>Kabel dle Vyhlášky č.268/2011 Sb.PH120-R dle ZP-27/2008, B2caS1D0 dle PrEN 50399:07
Ohniodolné dle ČSN IEC60331, bezhalogenové dle ČSN 50266
2x1,5 PH120-R B2caS1D0</t>
  </si>
  <si>
    <t>Kabel dle Vyhlášky č.268/2011 Sb.PH120-R dle ZP-27/2008, B2caS1D0 dle PrEN 50399:07
Ohniodolné dle ČSN IEC60331, bezhalogenové dle ČSN 50266
3x1,5 PH120-R B2caS1D0</t>
  </si>
  <si>
    <t>Sdělovací kabel bezhalogenový , bez požadavku na zachování funkčnosti, SHKFH–R 1x2x0,8 B2ca,s1,d1</t>
  </si>
  <si>
    <t>PW-PHSC-190-EPC, lin.tepl.det  lin.tepl.det.(68,38°C) vč. příchytek</t>
  </si>
  <si>
    <t>Jednostranná příchytka E30-E90 pro kabel o d 10mm dle vyhl.23 (ZP 27/2008) vč. příslušenství pro uchycení do stropu</t>
  </si>
  <si>
    <t xml:space="preserve">Trubka bezhalogenová ohebná 1520 (20mm), montáž na/pod omítkou </t>
  </si>
  <si>
    <t>PVC trubka pevná hladká 23mm, montáž po povrchu</t>
  </si>
  <si>
    <t>PVC elektroinstalační trubka, 16mm, ohebná pod omítku</t>
  </si>
  <si>
    <t>Montáž zobrazovacího panelu pro HZS na povrch</t>
  </si>
  <si>
    <t>Montáž akumulátoru do skříně zdroje</t>
  </si>
  <si>
    <t>Montáž krabice a příslušenství pro zvýšené krytí na povrch pro uložení zásuvky EPS</t>
  </si>
  <si>
    <t>Montáž koppler 4In/2Out</t>
  </si>
  <si>
    <t>Montáž koppler 12Out  Rel</t>
  </si>
  <si>
    <t>Montáž koppler FCT 230V</t>
  </si>
  <si>
    <t>Montáž modulu technického alarmu</t>
  </si>
  <si>
    <t>Montáž samostatné sirény, majáku</t>
  </si>
  <si>
    <t>Montáž vyhodnocovací jednotky lineárního hlásiče</t>
  </si>
  <si>
    <t>Kabelové trasy-instalace kabelového žlabu, stoupacího žebříku vč. montážního příslušenství apod.</t>
  </si>
  <si>
    <t>Průraz ve zdivu cihlovém/betonovém tl. 30cm, plochy do 0,025m2, vč. začištění</t>
  </si>
  <si>
    <t>Průraz ve stropě cihlovém/betonovém tl. 30cm, plochy do 0,025m2, vč. začištění</t>
  </si>
  <si>
    <t>Zapojení ovládaných dveří do systému EPS</t>
  </si>
  <si>
    <t>Oživení, zkušební testy instalovaného systému</t>
  </si>
  <si>
    <t xml:space="preserve">Obslužný panel s tiskárnou v provedení pro "CZ", montáž do čelní strany ústředny </t>
  </si>
  <si>
    <t>Modul hlídání alumulátorů pro ústřednu EPS</t>
  </si>
  <si>
    <t>Linkový mikromodul jednoho analogového kruhového vedení, umožňuje připojení a napájení k tomu určených signalizačních zařízení, určen pro 127 účastníků</t>
  </si>
  <si>
    <t>Rozšiřující modul se třemi pozicemi pro mikromoduly, osazení do základní desky ústředny na systémové konektory 1 a 2</t>
  </si>
  <si>
    <t xml:space="preserve">Patice standardní pro hlásiče </t>
  </si>
  <si>
    <t>Sériové rozhraní SEI, rozhraní pro připojení systémů podporujících datový protokol použité technologie, poskytuje obousměrnou komunikaci</t>
  </si>
  <si>
    <t>Skříň/kryt pro rozhraní SEI</t>
  </si>
  <si>
    <t>Vstupně-výstupní reléový prvek na linku koppler 4 vstupy/2 výstupy</t>
  </si>
  <si>
    <t>Vstupně-výstupní reléový prvek na linku koppler 12 výstupů</t>
  </si>
  <si>
    <t>Skříň tlačítka v provedení červená barva</t>
  </si>
  <si>
    <t>Vstupně- výstupní prvek koppler FCT 2Out 230VAC/4A</t>
  </si>
  <si>
    <t>Modul rozhraní RS232/V24 pro sériové essernet rozhraní</t>
  </si>
  <si>
    <t>Modul síťového rozhraní pro max 16 účasníků sítě, přenosová rychlost 62,5kBd</t>
  </si>
  <si>
    <t>Modul rozhraní SEI TTY/CL20mA</t>
  </si>
  <si>
    <t>Zobrazovací tablo pro hasiče, připojitelné k ústředně</t>
  </si>
  <si>
    <t>Deska izolátoru pro vstupně-výstupní prvek/koppler 12 výstupů</t>
  </si>
  <si>
    <t>Bezhalogenový nízkofrekvenční sdělovací kabel s Al stíněním s malým množstvím uvolněného 
tepla v případě požáru 2x2x0,8, kabel pro hlásičové linky EPS B2caS1D0</t>
  </si>
  <si>
    <t>Z toho ve
3NP</t>
  </si>
  <si>
    <t>Akumulátor 12V/12Ah pro ústředny, montáž do skříně ústředny</t>
  </si>
  <si>
    <t>Montáž zařízení ZDP, vč.dokumentace a uvedení do provozu</t>
  </si>
  <si>
    <t>CENTRUM AKTIVNÍCH SENIORŮ</t>
  </si>
  <si>
    <t>SO 03 Centrum aktivních seniorů</t>
  </si>
  <si>
    <t>D-03.10 Elektrická požární signalizace  - EPS</t>
  </si>
  <si>
    <t xml:space="preserve">Statutární město Frýdek-Místek, 
Radniční 1148, 738 01 Frýdek-Místek
</t>
  </si>
  <si>
    <t>11/2017</t>
  </si>
  <si>
    <t>Ústředna EPS, max 2 pozice pro mikromoduly ve výbavě, zapojení OPPO a KTPO, max 2 linky požárních hlásičů, rozměry 450x320x185mm, skříň v provedení instalace na zeď</t>
  </si>
  <si>
    <t>Periferní modul s jednou pozicí pro mikromodul , pro rozhraní OPPO, hlavní přenosové relé a tři volně programovatelná relé ve třech režimech</t>
  </si>
  <si>
    <t>Zařízení dálkového přenosu ZDP vč.vypracování realizační projektové dokumentace, uvedení do provozu</t>
  </si>
  <si>
    <t>KRYCÍ LIST VÝKAZU VÝMĚR</t>
  </si>
  <si>
    <t>REKAPITULACE POLOŽKOVÉHO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</si>
</sst>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###;\-####"/>
    <numFmt numFmtId="171" formatCode="#,##0.00;\-#,##0.00"/>
    <numFmt numFmtId="172" formatCode="#,##0;\-#,##0"/>
    <numFmt numFmtId="173" formatCode="_-* #,##0.00\ [$€-1]_-;\-* #,##0.00\ [$€-1]_-;_-* &quot;-&quot;??\ [$€-1]_-"/>
    <numFmt numFmtId="174" formatCode="_(&quot;Kč&quot;* #,##0.00_);_(&quot;Kč&quot;* \(#,##0.00\);_(&quot;Kč&quot;* &quot;-&quot;??_);_(@_)"/>
  </numFmts>
  <fonts count="65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8"/>
      <name val="Arial CE"/>
      <charset val="110"/>
    </font>
    <font>
      <sz val="8"/>
      <name val="Arial CE"/>
      <charset val="110"/>
    </font>
    <font>
      <b/>
      <sz val="10"/>
      <name val="Arial CE"/>
      <family val="2"/>
      <charset val="238"/>
    </font>
    <font>
      <b/>
      <sz val="18"/>
      <color indexed="10"/>
      <name val="Arial CE"/>
      <charset val="110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10"/>
      <name val="Arial CE"/>
      <charset val="110"/>
    </font>
    <font>
      <sz val="11"/>
      <color theme="1"/>
      <name val="Calibri"/>
      <family val="2"/>
      <charset val="238"/>
      <scheme val="minor"/>
    </font>
    <font>
      <b/>
      <sz val="14"/>
      <color rgb="FFFF0000"/>
      <name val="Arial CE"/>
      <charset val="110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sz val="12"/>
      <name val="Times New Roman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  <font>
      <b/>
      <sz val="8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41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0" tint="-0.14993743705557422"/>
      </left>
      <right style="hair">
        <color theme="0" tint="-0.14993743705557422"/>
      </right>
      <top style="hair">
        <color theme="0" tint="-0.14993743705557422"/>
      </top>
      <bottom style="hair">
        <color theme="0" tint="-0.14993743705557422"/>
      </bottom>
      <diagonal/>
    </border>
    <border>
      <left style="medium">
        <color indexed="64"/>
      </left>
      <right style="hair">
        <color theme="0" tint="-0.14996795556505021"/>
      </right>
      <top style="medium">
        <color indexed="64"/>
      </top>
      <bottom style="medium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/>
      <diagonal/>
    </border>
    <border>
      <left style="hair">
        <color theme="0" tint="-0.14993743705557422"/>
      </left>
      <right style="hair">
        <color theme="0" tint="-0.14993743705557422"/>
      </right>
      <top style="hair">
        <color theme="0" tint="-0.14996795556505021"/>
      </top>
      <bottom style="hair">
        <color theme="0" tint="-0.14993743705557422"/>
      </bottom>
      <diagonal/>
    </border>
    <border>
      <left style="hair">
        <color theme="0" tint="-0.14993743705557422"/>
      </left>
      <right style="hair">
        <color theme="0" tint="-0.14996795556505021"/>
      </right>
      <top style="hair">
        <color theme="0" tint="-0.14993743705557422"/>
      </top>
      <bottom style="hair">
        <color theme="0" tint="-0.14993743705557422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 style="hair">
        <color theme="0" tint="-0.14993743705557422"/>
      </left>
      <right style="hair">
        <color theme="0" tint="-0.14993743705557422"/>
      </right>
      <top style="hair">
        <color theme="0" tint="-0.14993743705557422"/>
      </top>
      <bottom style="hair">
        <color theme="0" tint="-0.14996795556505021"/>
      </bottom>
      <diagonal/>
    </border>
    <border>
      <left style="hair">
        <color theme="0" tint="-0.14993743705557422"/>
      </left>
      <right style="hair">
        <color theme="0" tint="-0.14996795556505021"/>
      </right>
      <top style="hair">
        <color theme="0" tint="-0.14993743705557422"/>
      </top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</borders>
  <cellStyleXfs count="321">
    <xf numFmtId="0" fontId="0" fillId="0" borderId="0"/>
    <xf numFmtId="16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9" fillId="0" borderId="0"/>
    <xf numFmtId="0" fontId="1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31" fillId="0" borderId="0"/>
    <xf numFmtId="0" fontId="31" fillId="0" borderId="0"/>
    <xf numFmtId="0" fontId="31" fillId="0" borderId="0"/>
    <xf numFmtId="0" fontId="18" fillId="0" borderId="0"/>
    <xf numFmtId="0" fontId="6" fillId="0" borderId="0"/>
    <xf numFmtId="0" fontId="18" fillId="0" borderId="0"/>
    <xf numFmtId="0" fontId="8" fillId="0" borderId="0"/>
    <xf numFmtId="0" fontId="11" fillId="0" borderId="0"/>
    <xf numFmtId="0" fontId="8" fillId="0" borderId="0"/>
    <xf numFmtId="0" fontId="12" fillId="2" borderId="0">
      <alignment horizontal="left"/>
    </xf>
    <xf numFmtId="0" fontId="13" fillId="3" borderId="0"/>
    <xf numFmtId="0" fontId="7" fillId="0" borderId="0" applyProtection="0"/>
    <xf numFmtId="0" fontId="12" fillId="0" borderId="0"/>
    <xf numFmtId="164" fontId="14" fillId="0" borderId="1">
      <alignment horizontal="right" vertical="center"/>
    </xf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7" fillId="0" borderId="0"/>
    <xf numFmtId="43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0" fontId="36" fillId="0" borderId="69">
      <alignment horizontal="left" vertical="center" wrapText="1" indent="1"/>
    </xf>
    <xf numFmtId="0" fontId="38" fillId="0" borderId="0" applyNumberFormat="0" applyFill="0" applyBorder="0" applyAlignment="0" applyProtection="0"/>
    <xf numFmtId="0" fontId="39" fillId="0" borderId="71" applyNumberFormat="0" applyFill="0" applyAlignment="0" applyProtection="0"/>
    <xf numFmtId="0" fontId="40" fillId="0" borderId="72" applyNumberFormat="0" applyFill="0" applyAlignment="0" applyProtection="0"/>
    <xf numFmtId="0" fontId="41" fillId="0" borderId="73" applyNumberFormat="0" applyFill="0" applyAlignment="0" applyProtection="0"/>
    <xf numFmtId="0" fontId="41" fillId="0" borderId="0" applyNumberFormat="0" applyFill="0" applyBorder="0" applyAlignment="0" applyProtection="0"/>
    <xf numFmtId="0" fontId="42" fillId="8" borderId="0" applyNumberFormat="0" applyBorder="0" applyAlignment="0" applyProtection="0"/>
    <xf numFmtId="0" fontId="43" fillId="9" borderId="0" applyNumberFormat="0" applyBorder="0" applyAlignment="0" applyProtection="0"/>
    <xf numFmtId="0" fontId="44" fillId="10" borderId="0" applyNumberFormat="0" applyBorder="0" applyAlignment="0" applyProtection="0"/>
    <xf numFmtId="0" fontId="45" fillId="11" borderId="74" applyNumberFormat="0" applyAlignment="0" applyProtection="0"/>
    <xf numFmtId="0" fontId="46" fillId="12" borderId="75" applyNumberFormat="0" applyAlignment="0" applyProtection="0"/>
    <xf numFmtId="0" fontId="47" fillId="12" borderId="74" applyNumberFormat="0" applyAlignment="0" applyProtection="0"/>
    <xf numFmtId="0" fontId="48" fillId="0" borderId="76" applyNumberFormat="0" applyFill="0" applyAlignment="0" applyProtection="0"/>
    <xf numFmtId="0" fontId="49" fillId="13" borderId="77" applyNumberFormat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79" applyNumberFormat="0" applyFill="0" applyAlignment="0" applyProtection="0"/>
    <xf numFmtId="0" fontId="53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3" fillId="22" borderId="0" applyNumberFormat="0" applyBorder="0" applyAlignment="0" applyProtection="0"/>
    <xf numFmtId="0" fontId="53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3" fillId="30" borderId="0" applyNumberFormat="0" applyBorder="0" applyAlignment="0" applyProtection="0"/>
    <xf numFmtId="0" fontId="53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53" fillId="38" borderId="0" applyNumberFormat="0" applyBorder="0" applyAlignment="0" applyProtection="0"/>
    <xf numFmtId="44" fontId="7" fillId="0" borderId="0" applyFont="0" applyFill="0" applyBorder="0" applyAlignment="0" applyProtection="0"/>
    <xf numFmtId="0" fontId="54" fillId="0" borderId="0"/>
    <xf numFmtId="9" fontId="54" fillId="0" borderId="0"/>
    <xf numFmtId="0" fontId="8" fillId="0" borderId="0"/>
    <xf numFmtId="173" fontId="8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14" borderId="78" applyNumberFormat="0" applyFont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8" borderId="0" applyNumberFormat="0" applyBorder="0" applyAlignment="0" applyProtection="0"/>
    <xf numFmtId="0" fontId="5" fillId="32" borderId="0" applyNumberFormat="0" applyBorder="0" applyAlignment="0" applyProtection="0"/>
    <xf numFmtId="0" fontId="5" fillId="36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  <xf numFmtId="0" fontId="5" fillId="37" borderId="0" applyNumberFormat="0" applyBorder="0" applyAlignment="0" applyProtection="0"/>
    <xf numFmtId="44" fontId="5" fillId="0" borderId="0" applyFont="0" applyFill="0" applyBorder="0" applyAlignment="0" applyProtection="0"/>
    <xf numFmtId="0" fontId="5" fillId="14" borderId="78" applyNumberFormat="0" applyFont="0" applyAlignment="0" applyProtection="0"/>
    <xf numFmtId="0" fontId="55" fillId="0" borderId="1">
      <alignment horizontal="left" vertical="center" wrapText="1"/>
    </xf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4" borderId="78" applyNumberFormat="0" applyFont="0" applyAlignment="0" applyProtection="0"/>
    <xf numFmtId="0" fontId="4" fillId="0" borderId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0" fontId="4" fillId="37" borderId="0" applyNumberFormat="0" applyBorder="0" applyAlignment="0" applyProtection="0"/>
    <xf numFmtId="44" fontId="4" fillId="0" borderId="0" applyFont="0" applyFill="0" applyBorder="0" applyAlignment="0" applyProtection="0"/>
    <xf numFmtId="0" fontId="4" fillId="14" borderId="78" applyNumberFormat="0" applyFont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4" borderId="78" applyNumberFormat="0" applyFont="0" applyAlignment="0" applyProtection="0"/>
    <xf numFmtId="0" fontId="3" fillId="0" borderId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44" fontId="3" fillId="0" borderId="0" applyFont="0" applyFill="0" applyBorder="0" applyAlignment="0" applyProtection="0"/>
    <xf numFmtId="0" fontId="3" fillId="14" borderId="78" applyNumberFormat="0" applyFont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4" borderId="78" applyNumberFormat="0" applyFont="0" applyAlignment="0" applyProtection="0"/>
    <xf numFmtId="0" fontId="2" fillId="0" borderId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44" fontId="2" fillId="0" borderId="0" applyFont="0" applyFill="0" applyBorder="0" applyAlignment="0" applyProtection="0"/>
    <xf numFmtId="0" fontId="2" fillId="14" borderId="7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0" borderId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0" borderId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0" borderId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1" fillId="0" borderId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1" fillId="14" borderId="78" applyNumberFormat="0" applyFont="0" applyAlignment="0" applyProtection="0"/>
    <xf numFmtId="0" fontId="57" fillId="0" borderId="0" applyNumberFormat="0" applyFont="0" applyFill="0" applyBorder="0" applyAlignment="0" applyProtection="0">
      <alignment vertical="top"/>
    </xf>
    <xf numFmtId="0" fontId="8" fillId="0" borderId="0"/>
    <xf numFmtId="0" fontId="58" fillId="0" borderId="0"/>
    <xf numFmtId="0" fontId="59" fillId="0" borderId="0"/>
    <xf numFmtId="174" fontId="58" fillId="0" borderId="0" applyFont="0" applyFill="0" applyBorder="0" applyAlignment="0" applyProtection="0"/>
    <xf numFmtId="174" fontId="58" fillId="0" borderId="0" applyFont="0" applyFill="0" applyBorder="0" applyAlignment="0" applyProtection="0"/>
    <xf numFmtId="0" fontId="8" fillId="0" borderId="0"/>
    <xf numFmtId="0" fontId="8" fillId="0" borderId="0"/>
    <xf numFmtId="9" fontId="58" fillId="0" borderId="0" applyFont="0" applyFill="0" applyBorder="0" applyAlignment="0" applyProtection="0"/>
  </cellStyleXfs>
  <cellXfs count="203">
    <xf numFmtId="0" fontId="0" fillId="0" borderId="0" xfId="0"/>
    <xf numFmtId="0" fontId="32" fillId="6" borderId="0" xfId="0" applyFont="1" applyFill="1" applyBorder="1" applyAlignment="1" applyProtection="1">
      <alignment horizontal="left"/>
    </xf>
    <xf numFmtId="0" fontId="21" fillId="6" borderId="0" xfId="0" applyFont="1" applyFill="1" applyBorder="1" applyAlignment="1" applyProtection="1">
      <alignment horizontal="left"/>
    </xf>
    <xf numFmtId="0" fontId="22" fillId="6" borderId="0" xfId="0" applyFont="1" applyFill="1" applyBorder="1" applyAlignment="1" applyProtection="1">
      <alignment horizontal="left" vertical="center"/>
    </xf>
    <xf numFmtId="0" fontId="23" fillId="6" borderId="0" xfId="0" applyFont="1" applyFill="1" applyBorder="1" applyAlignment="1" applyProtection="1">
      <alignment horizontal="left" vertical="center"/>
    </xf>
    <xf numFmtId="0" fontId="21" fillId="6" borderId="0" xfId="0" applyFont="1" applyFill="1" applyBorder="1" applyAlignment="1" applyProtection="1">
      <alignment horizontal="left" vertical="center"/>
    </xf>
    <xf numFmtId="0" fontId="23" fillId="6" borderId="0" xfId="0" applyFont="1" applyFill="1" applyBorder="1" applyAlignment="1" applyProtection="1">
      <alignment horizontal="center" vertical="center"/>
    </xf>
    <xf numFmtId="0" fontId="24" fillId="6" borderId="0" xfId="0" applyFont="1" applyFill="1" applyBorder="1" applyAlignment="1" applyProtection="1">
      <alignment horizontal="left" vertical="center"/>
    </xf>
    <xf numFmtId="0" fontId="23" fillId="7" borderId="51" xfId="0" applyFont="1" applyFill="1" applyBorder="1" applyAlignment="1" applyProtection="1">
      <alignment horizontal="center" vertical="center" wrapText="1"/>
    </xf>
    <xf numFmtId="0" fontId="23" fillId="7" borderId="52" xfId="0" applyFont="1" applyFill="1" applyBorder="1" applyAlignment="1" applyProtection="1">
      <alignment horizontal="center" vertical="center" wrapText="1"/>
    </xf>
    <xf numFmtId="0" fontId="23" fillId="7" borderId="53" xfId="0" applyFont="1" applyFill="1" applyBorder="1" applyAlignment="1" applyProtection="1">
      <alignment horizontal="center" vertical="center" wrapText="1"/>
    </xf>
    <xf numFmtId="170" fontId="23" fillId="7" borderId="54" xfId="0" applyNumberFormat="1" applyFont="1" applyFill="1" applyBorder="1" applyAlignment="1" applyProtection="1">
      <alignment horizontal="center" vertical="center"/>
    </xf>
    <xf numFmtId="170" fontId="23" fillId="7" borderId="55" xfId="0" applyNumberFormat="1" applyFont="1" applyFill="1" applyBorder="1" applyAlignment="1" applyProtection="1">
      <alignment horizontal="center" vertical="center"/>
    </xf>
    <xf numFmtId="170" fontId="23" fillId="7" borderId="56" xfId="0" applyNumberFormat="1" applyFont="1" applyFill="1" applyBorder="1" applyAlignment="1" applyProtection="1">
      <alignment horizontal="center" vertical="center"/>
    </xf>
    <xf numFmtId="0" fontId="8" fillId="6" borderId="57" xfId="0" applyFont="1" applyFill="1" applyBorder="1" applyAlignment="1" applyProtection="1">
      <alignment horizontal="left"/>
    </xf>
    <xf numFmtId="0" fontId="8" fillId="6" borderId="58" xfId="0" applyFont="1" applyFill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15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left" vertical="center"/>
    </xf>
    <xf numFmtId="170" fontId="23" fillId="0" borderId="6" xfId="0" applyNumberFormat="1" applyFont="1" applyBorder="1" applyAlignment="1" applyProtection="1">
      <alignment horizontal="right" vertical="center"/>
    </xf>
    <xf numFmtId="0" fontId="23" fillId="0" borderId="8" xfId="0" applyFont="1" applyBorder="1" applyAlignment="1" applyProtection="1">
      <alignment horizontal="left" vertical="center"/>
    </xf>
    <xf numFmtId="0" fontId="15" fillId="0" borderId="9" xfId="0" applyFont="1" applyBorder="1" applyAlignment="1" applyProtection="1">
      <alignment horizontal="left" vertical="center"/>
    </xf>
    <xf numFmtId="170" fontId="23" fillId="0" borderId="8" xfId="0" applyNumberFormat="1" applyFont="1" applyBorder="1" applyAlignment="1" applyProtection="1">
      <alignment horizontal="right" vertical="center"/>
    </xf>
    <xf numFmtId="0" fontId="23" fillId="0" borderId="8" xfId="0" applyFont="1" applyBorder="1" applyAlignment="1" applyProtection="1">
      <alignment horizontal="left" vertical="top"/>
    </xf>
    <xf numFmtId="0" fontId="15" fillId="0" borderId="11" xfId="0" applyFont="1" applyBorder="1" applyAlignment="1" applyProtection="1">
      <alignment horizontal="left" vertical="center"/>
    </xf>
    <xf numFmtId="0" fontId="15" fillId="0" borderId="12" xfId="0" applyFont="1" applyBorder="1" applyAlignment="1" applyProtection="1">
      <alignment horizontal="left" vertical="center"/>
    </xf>
    <xf numFmtId="0" fontId="23" fillId="0" borderId="10" xfId="0" applyFont="1" applyBorder="1" applyAlignment="1" applyProtection="1">
      <alignment horizontal="left" vertical="center"/>
    </xf>
    <xf numFmtId="170" fontId="23" fillId="0" borderId="11" xfId="0" applyNumberFormat="1" applyFont="1" applyBorder="1" applyAlignment="1" applyProtection="1">
      <alignment horizontal="right" vertical="center"/>
    </xf>
    <xf numFmtId="0" fontId="23" fillId="0" borderId="13" xfId="0" applyFont="1" applyBorder="1" applyAlignment="1" applyProtection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170" fontId="23" fillId="0" borderId="15" xfId="0" applyNumberFormat="1" applyFont="1" applyBorder="1" applyAlignment="1" applyProtection="1">
      <alignment horizontal="right" vertical="center"/>
    </xf>
    <xf numFmtId="0" fontId="15" fillId="0" borderId="16" xfId="0" applyFont="1" applyBorder="1" applyAlignment="1" applyProtection="1">
      <alignment horizontal="left" vertical="center"/>
    </xf>
    <xf numFmtId="0" fontId="15" fillId="0" borderId="15" xfId="0" applyFont="1" applyBorder="1" applyAlignment="1" applyProtection="1">
      <alignment horizontal="left" vertical="center"/>
    </xf>
    <xf numFmtId="170" fontId="23" fillId="0" borderId="16" xfId="0" applyNumberFormat="1" applyFont="1" applyBorder="1" applyAlignment="1" applyProtection="1">
      <alignment horizontal="righ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17" xfId="0" applyFont="1" applyBorder="1" applyAlignment="1" applyProtection="1">
      <alignment horizontal="left" vertical="center"/>
    </xf>
    <xf numFmtId="0" fontId="15" fillId="0" borderId="18" xfId="0" applyFont="1" applyBorder="1" applyAlignment="1" applyProtection="1">
      <alignment horizontal="left" vertical="center"/>
    </xf>
    <xf numFmtId="0" fontId="29" fillId="0" borderId="19" xfId="0" applyFont="1" applyBorder="1" applyAlignment="1" applyProtection="1">
      <alignment horizontal="left" vertical="center"/>
    </xf>
    <xf numFmtId="0" fontId="27" fillId="0" borderId="20" xfId="0" applyFont="1" applyBorder="1" applyAlignment="1" applyProtection="1">
      <alignment horizontal="left" vertical="center"/>
    </xf>
    <xf numFmtId="170" fontId="15" fillId="0" borderId="21" xfId="0" applyNumberFormat="1" applyFont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left" vertical="center"/>
    </xf>
    <xf numFmtId="170" fontId="15" fillId="0" borderId="2" xfId="0" applyNumberFormat="1" applyFont="1" applyBorder="1" applyAlignment="1" applyProtection="1">
      <alignment horizontal="center" vertical="center"/>
    </xf>
    <xf numFmtId="0" fontId="15" fillId="0" borderId="22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15" fillId="0" borderId="10" xfId="0" applyFont="1" applyBorder="1" applyAlignment="1" applyProtection="1">
      <alignment horizontal="left"/>
    </xf>
    <xf numFmtId="172" fontId="23" fillId="0" borderId="10" xfId="0" applyNumberFormat="1" applyFont="1" applyBorder="1" applyAlignment="1" applyProtection="1">
      <alignment horizontal="right" vertical="center"/>
    </xf>
    <xf numFmtId="171" fontId="23" fillId="0" borderId="14" xfId="0" applyNumberFormat="1" applyFont="1" applyBorder="1" applyAlignment="1" applyProtection="1">
      <alignment horizontal="right" vertical="center"/>
    </xf>
    <xf numFmtId="0" fontId="15" fillId="0" borderId="5" xfId="0" applyFont="1" applyBorder="1" applyAlignment="1" applyProtection="1">
      <alignment horizontal="left" vertical="center"/>
    </xf>
    <xf numFmtId="172" fontId="23" fillId="0" borderId="14" xfId="0" applyNumberFormat="1" applyFont="1" applyBorder="1" applyAlignment="1" applyProtection="1">
      <alignment horizontal="right" vertical="center"/>
    </xf>
    <xf numFmtId="0" fontId="27" fillId="0" borderId="23" xfId="0" applyFont="1" applyBorder="1" applyAlignment="1" applyProtection="1">
      <alignment horizontal="left" vertical="center"/>
    </xf>
    <xf numFmtId="171" fontId="30" fillId="0" borderId="1" xfId="0" applyNumberFormat="1" applyFont="1" applyBorder="1" applyAlignment="1" applyProtection="1">
      <alignment horizontal="right" vertical="center"/>
    </xf>
    <xf numFmtId="171" fontId="28" fillId="0" borderId="1" xfId="0" applyNumberFormat="1" applyFont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left" vertical="center"/>
    </xf>
    <xf numFmtId="0" fontId="29" fillId="0" borderId="24" xfId="0" applyFont="1" applyBorder="1" applyAlignment="1" applyProtection="1">
      <alignment horizontal="left" vertical="center"/>
    </xf>
    <xf numFmtId="0" fontId="27" fillId="0" borderId="10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/>
    </xf>
    <xf numFmtId="0" fontId="0" fillId="0" borderId="26" xfId="0" applyFont="1" applyBorder="1" applyAlignment="1" applyProtection="1">
      <alignment horizontal="left"/>
    </xf>
    <xf numFmtId="0" fontId="0" fillId="0" borderId="27" xfId="0" applyFont="1" applyBorder="1" applyAlignment="1" applyProtection="1">
      <alignment horizontal="left"/>
    </xf>
    <xf numFmtId="0" fontId="0" fillId="0" borderId="28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25" fillId="0" borderId="0" xfId="0" applyFont="1" applyBorder="1" applyAlignment="1" applyProtection="1">
      <alignment horizontal="left"/>
    </xf>
    <xf numFmtId="0" fontId="0" fillId="0" borderId="29" xfId="0" applyFont="1" applyBorder="1" applyAlignment="1" applyProtection="1">
      <alignment horizontal="left"/>
    </xf>
    <xf numFmtId="0" fontId="0" fillId="0" borderId="30" xfId="0" applyFont="1" applyBorder="1" applyAlignment="1" applyProtection="1">
      <alignment horizontal="left"/>
    </xf>
    <xf numFmtId="0" fontId="0" fillId="0" borderId="31" xfId="0" applyFont="1" applyBorder="1" applyAlignment="1" applyProtection="1">
      <alignment horizontal="left"/>
    </xf>
    <xf numFmtId="0" fontId="15" fillId="0" borderId="32" xfId="0" applyFont="1" applyBorder="1" applyAlignment="1" applyProtection="1">
      <alignment horizontal="left" vertical="center"/>
    </xf>
    <xf numFmtId="0" fontId="15" fillId="0" borderId="33" xfId="0" applyFont="1" applyBorder="1" applyAlignment="1" applyProtection="1">
      <alignment horizontal="left" vertical="center"/>
    </xf>
    <xf numFmtId="0" fontId="15" fillId="0" borderId="28" xfId="0" applyFont="1" applyBorder="1" applyAlignment="1" applyProtection="1">
      <alignment horizontal="left" vertical="center"/>
    </xf>
    <xf numFmtId="0" fontId="15" fillId="0" borderId="34" xfId="0" applyFont="1" applyBorder="1" applyAlignment="1" applyProtection="1">
      <alignment horizontal="left" vertical="center"/>
    </xf>
    <xf numFmtId="170" fontId="23" fillId="0" borderId="0" xfId="0" applyNumberFormat="1" applyFont="1" applyBorder="1" applyAlignment="1" applyProtection="1">
      <alignment horizontal="right" vertical="center"/>
    </xf>
    <xf numFmtId="0" fontId="15" fillId="0" borderId="29" xfId="0" applyFont="1" applyBorder="1" applyAlignment="1" applyProtection="1">
      <alignment horizontal="left" vertical="center"/>
    </xf>
    <xf numFmtId="0" fontId="15" fillId="0" borderId="3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15" fillId="0" borderId="36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6" fillId="0" borderId="29" xfId="0" applyFont="1" applyBorder="1" applyAlignment="1" applyProtection="1">
      <alignment horizontal="left" vertical="center"/>
    </xf>
    <xf numFmtId="0" fontId="21" fillId="0" borderId="29" xfId="0" applyFont="1" applyBorder="1" applyAlignment="1" applyProtection="1">
      <alignment horizontal="left" vertical="center"/>
    </xf>
    <xf numFmtId="0" fontId="15" fillId="0" borderId="30" xfId="0" applyFont="1" applyBorder="1" applyAlignment="1" applyProtection="1">
      <alignment horizontal="left" vertical="center"/>
    </xf>
    <xf numFmtId="0" fontId="15" fillId="0" borderId="31" xfId="0" applyFont="1" applyBorder="1" applyAlignment="1" applyProtection="1">
      <alignment horizontal="left" vertical="center"/>
    </xf>
    <xf numFmtId="0" fontId="27" fillId="0" borderId="28" xfId="0" applyFont="1" applyBorder="1" applyAlignment="1" applyProtection="1">
      <alignment horizontal="left" vertical="top"/>
    </xf>
    <xf numFmtId="0" fontId="15" fillId="0" borderId="37" xfId="0" applyFont="1" applyBorder="1" applyAlignment="1" applyProtection="1">
      <alignment horizontal="left"/>
    </xf>
    <xf numFmtId="171" fontId="28" fillId="0" borderId="38" xfId="0" applyNumberFormat="1" applyFont="1" applyBorder="1" applyAlignment="1" applyProtection="1">
      <alignment horizontal="right" vertical="center"/>
    </xf>
    <xf numFmtId="0" fontId="27" fillId="0" borderId="39" xfId="0" applyFont="1" applyBorder="1" applyAlignment="1" applyProtection="1">
      <alignment horizontal="left" vertical="top"/>
    </xf>
    <xf numFmtId="171" fontId="28" fillId="0" borderId="40" xfId="0" applyNumberFormat="1" applyFont="1" applyBorder="1" applyAlignment="1" applyProtection="1">
      <alignment horizontal="right" vertical="center"/>
    </xf>
    <xf numFmtId="0" fontId="0" fillId="0" borderId="35" xfId="0" applyFont="1" applyBorder="1" applyAlignment="1" applyProtection="1">
      <alignment horizontal="left" vertical="center"/>
    </xf>
    <xf numFmtId="171" fontId="28" fillId="0" borderId="41" xfId="0" applyNumberFormat="1" applyFont="1" applyBorder="1" applyAlignment="1" applyProtection="1">
      <alignment horizontal="right" vertical="center"/>
    </xf>
    <xf numFmtId="0" fontId="15" fillId="0" borderId="42" xfId="0" applyFont="1" applyBorder="1" applyAlignment="1" applyProtection="1">
      <alignment horizontal="left"/>
    </xf>
    <xf numFmtId="0" fontId="15" fillId="0" borderId="43" xfId="0" applyFont="1" applyBorder="1" applyAlignment="1" applyProtection="1">
      <alignment horizontal="left" vertical="center"/>
    </xf>
    <xf numFmtId="0" fontId="15" fillId="0" borderId="44" xfId="0" applyFont="1" applyBorder="1" applyAlignment="1" applyProtection="1">
      <alignment horizontal="left" vertical="center"/>
    </xf>
    <xf numFmtId="0" fontId="15" fillId="0" borderId="45" xfId="0" applyFont="1" applyBorder="1" applyAlignment="1" applyProtection="1">
      <alignment horizontal="left"/>
    </xf>
    <xf numFmtId="170" fontId="15" fillId="0" borderId="46" xfId="0" applyNumberFormat="1" applyFont="1" applyBorder="1" applyAlignment="1" applyProtection="1">
      <alignment horizontal="center" vertical="center"/>
    </xf>
    <xf numFmtId="0" fontId="15" fillId="0" borderId="47" xfId="0" applyFont="1" applyBorder="1" applyAlignment="1" applyProtection="1">
      <alignment horizontal="left" vertical="center"/>
    </xf>
    <xf numFmtId="0" fontId="15" fillId="0" borderId="48" xfId="0" applyFont="1" applyBorder="1" applyAlignment="1" applyProtection="1">
      <alignment horizontal="left" vertical="center"/>
    </xf>
    <xf numFmtId="0" fontId="15" fillId="0" borderId="49" xfId="0" applyFont="1" applyBorder="1" applyAlignment="1" applyProtection="1">
      <alignment horizontal="left" vertical="center"/>
    </xf>
    <xf numFmtId="171" fontId="28" fillId="0" borderId="50" xfId="0" applyNumberFormat="1" applyFont="1" applyBorder="1" applyAlignment="1" applyProtection="1">
      <alignment horizontal="right" vertical="center"/>
    </xf>
    <xf numFmtId="164" fontId="16" fillId="5" borderId="61" xfId="13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4" fillId="0" borderId="0" xfId="0" applyFont="1" applyBorder="1" applyAlignment="1" applyProtection="1">
      <alignment horizontal="left" vertical="center"/>
    </xf>
    <xf numFmtId="0" fontId="0" fillId="0" borderId="0" xfId="0" applyFont="1"/>
    <xf numFmtId="0" fontId="35" fillId="0" borderId="0" xfId="0" applyFont="1" applyBorder="1" applyAlignment="1" applyProtection="1">
      <alignment horizontal="center" vertical="center"/>
    </xf>
    <xf numFmtId="0" fontId="35" fillId="0" borderId="0" xfId="0" applyFont="1" applyBorder="1" applyAlignment="1" applyProtection="1">
      <alignment horizontal="left" vertical="center"/>
    </xf>
    <xf numFmtId="5" fontId="35" fillId="0" borderId="0" xfId="0" applyNumberFormat="1" applyFont="1" applyBorder="1" applyAlignment="1" applyProtection="1">
      <alignment horizontal="right" vertical="center"/>
    </xf>
    <xf numFmtId="0" fontId="29" fillId="0" borderId="0" xfId="0" applyFont="1" applyBorder="1" applyAlignment="1" applyProtection="1">
      <alignment horizontal="left" vertical="center"/>
    </xf>
    <xf numFmtId="5" fontId="29" fillId="0" borderId="0" xfId="0" applyNumberFormat="1" applyFont="1" applyBorder="1" applyAlignment="1" applyProtection="1">
      <alignment horizontal="right" vertical="center"/>
    </xf>
    <xf numFmtId="0" fontId="27" fillId="0" borderId="0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left" vertical="center"/>
    </xf>
    <xf numFmtId="5" fontId="27" fillId="0" borderId="0" xfId="0" applyNumberFormat="1" applyFont="1" applyBorder="1" applyAlignment="1" applyProtection="1">
      <alignment horizontal="right" vertical="center"/>
    </xf>
    <xf numFmtId="5" fontId="0" fillId="0" borderId="0" xfId="0" applyNumberFormat="1" applyFont="1"/>
    <xf numFmtId="5" fontId="37" fillId="0" borderId="0" xfId="0" applyNumberFormat="1" applyFont="1"/>
    <xf numFmtId="49" fontId="23" fillId="6" borderId="0" xfId="0" applyNumberFormat="1" applyFont="1" applyFill="1" applyBorder="1" applyAlignment="1" applyProtection="1"/>
    <xf numFmtId="0" fontId="23" fillId="0" borderId="8" xfId="0" applyFont="1" applyFill="1" applyBorder="1" applyAlignment="1" applyProtection="1">
      <alignment horizontal="left" vertical="center" wrapText="1"/>
    </xf>
    <xf numFmtId="0" fontId="23" fillId="0" borderId="10" xfId="0" applyFont="1" applyFill="1" applyBorder="1" applyAlignment="1" applyProtection="1">
      <alignment horizontal="left" vertical="center"/>
    </xf>
    <xf numFmtId="49" fontId="23" fillId="0" borderId="13" xfId="0" applyNumberFormat="1" applyFont="1" applyFill="1" applyBorder="1" applyAlignment="1" applyProtection="1">
      <alignment horizontal="left" vertical="center"/>
    </xf>
    <xf numFmtId="0" fontId="23" fillId="0" borderId="14" xfId="0" applyFont="1" applyFill="1" applyBorder="1" applyAlignment="1" applyProtection="1">
      <alignment horizontal="left" vertical="center"/>
    </xf>
    <xf numFmtId="0" fontId="16" fillId="0" borderId="59" xfId="15" applyFont="1" applyFill="1" applyBorder="1" applyAlignment="1">
      <alignment horizontal="left" vertical="top" wrapText="1"/>
    </xf>
    <xf numFmtId="0" fontId="19" fillId="0" borderId="59" xfId="14" applyFont="1" applyFill="1" applyBorder="1" applyAlignment="1">
      <alignment horizontal="center" vertical="center"/>
    </xf>
    <xf numFmtId="0" fontId="16" fillId="0" borderId="80" xfId="15" applyFont="1" applyBorder="1" applyAlignment="1">
      <alignment horizontal="left" vertical="top" wrapText="1"/>
    </xf>
    <xf numFmtId="0" fontId="16" fillId="0" borderId="80" xfId="15" applyFont="1" applyFill="1" applyBorder="1" applyAlignment="1">
      <alignment horizontal="left" vertical="top" wrapText="1"/>
    </xf>
    <xf numFmtId="0" fontId="60" fillId="0" borderId="8" xfId="0" applyFont="1" applyFill="1" applyBorder="1" applyAlignment="1" applyProtection="1">
      <alignment horizontal="left" vertical="top"/>
    </xf>
    <xf numFmtId="0" fontId="60" fillId="0" borderId="10" xfId="0" applyFont="1" applyFill="1" applyBorder="1" applyAlignment="1" applyProtection="1">
      <alignment horizontal="left" vertical="top"/>
    </xf>
    <xf numFmtId="0" fontId="23" fillId="6" borderId="0" xfId="0" applyFont="1" applyFill="1" applyBorder="1" applyAlignment="1" applyProtection="1">
      <alignment horizontal="left" vertical="center" wrapText="1"/>
    </xf>
    <xf numFmtId="0" fontId="17" fillId="39" borderId="81" xfId="15" applyFont="1" applyFill="1" applyBorder="1" applyAlignment="1">
      <alignment horizontal="center" vertical="top" wrapText="1"/>
    </xf>
    <xf numFmtId="0" fontId="16" fillId="0" borderId="59" xfId="15" applyFont="1" applyBorder="1" applyAlignment="1">
      <alignment horizontal="left" vertical="top" wrapText="1"/>
    </xf>
    <xf numFmtId="0" fontId="61" fillId="4" borderId="60" xfId="13" applyFont="1" applyFill="1" applyBorder="1" applyAlignment="1">
      <alignment horizontal="center" vertical="center" wrapText="1"/>
    </xf>
    <xf numFmtId="0" fontId="61" fillId="4" borderId="61" xfId="13" applyFont="1" applyFill="1" applyBorder="1" applyAlignment="1">
      <alignment horizontal="center" vertical="center" wrapText="1"/>
    </xf>
    <xf numFmtId="0" fontId="61" fillId="5" borderId="61" xfId="13" applyFont="1" applyFill="1" applyBorder="1" applyAlignment="1">
      <alignment horizontal="center" vertical="center"/>
    </xf>
    <xf numFmtId="0" fontId="61" fillId="5" borderId="61" xfId="13" applyFont="1" applyFill="1" applyBorder="1" applyAlignment="1">
      <alignment horizontal="center" vertical="center" wrapText="1"/>
    </xf>
    <xf numFmtId="165" fontId="61" fillId="5" borderId="61" xfId="13" applyNumberFormat="1" applyFont="1" applyFill="1" applyBorder="1" applyAlignment="1">
      <alignment horizontal="center" vertical="center" wrapText="1"/>
    </xf>
    <xf numFmtId="164" fontId="61" fillId="5" borderId="61" xfId="13" applyNumberFormat="1" applyFont="1" applyFill="1" applyBorder="1" applyAlignment="1">
      <alignment horizontal="center" vertical="center" wrapText="1"/>
    </xf>
    <xf numFmtId="165" fontId="61" fillId="4" borderId="62" xfId="13" applyNumberFormat="1" applyFont="1" applyFill="1" applyBorder="1" applyAlignment="1">
      <alignment horizontal="center" vertical="center" wrapText="1"/>
    </xf>
    <xf numFmtId="0" fontId="61" fillId="0" borderId="0" xfId="15" applyFont="1" applyBorder="1"/>
    <xf numFmtId="0" fontId="61" fillId="0" borderId="63" xfId="15" applyFont="1" applyBorder="1" applyAlignment="1">
      <alignment horizontal="right" vertical="top" wrapText="1"/>
    </xf>
    <xf numFmtId="0" fontId="61" fillId="0" borderId="64" xfId="15" applyFont="1" applyBorder="1" applyAlignment="1">
      <alignment horizontal="center" vertical="top" wrapText="1"/>
    </xf>
    <xf numFmtId="0" fontId="61" fillId="0" borderId="64" xfId="15" applyFont="1" applyBorder="1" applyAlignment="1">
      <alignment vertical="top" wrapText="1"/>
    </xf>
    <xf numFmtId="165" fontId="61" fillId="0" borderId="64" xfId="15" applyNumberFormat="1" applyFont="1" applyBorder="1" applyAlignment="1">
      <alignment horizontal="center" vertical="top" wrapText="1"/>
    </xf>
    <xf numFmtId="164" fontId="61" fillId="0" borderId="64" xfId="15" applyNumberFormat="1" applyFont="1" applyBorder="1" applyAlignment="1">
      <alignment horizontal="center" vertical="top" wrapText="1"/>
    </xf>
    <xf numFmtId="165" fontId="61" fillId="0" borderId="65" xfId="15" applyNumberFormat="1" applyFont="1" applyBorder="1" applyAlignment="1">
      <alignment horizontal="center" vertical="top" wrapText="1"/>
    </xf>
    <xf numFmtId="0" fontId="63" fillId="39" borderId="66" xfId="14" applyFont="1" applyFill="1" applyBorder="1" applyAlignment="1">
      <alignment horizontal="center"/>
    </xf>
    <xf numFmtId="0" fontId="62" fillId="39" borderId="66" xfId="15" applyFont="1" applyFill="1" applyBorder="1" applyAlignment="1">
      <alignment horizontal="left" vertical="top" wrapText="1"/>
    </xf>
    <xf numFmtId="0" fontId="63" fillId="39" borderId="66" xfId="14" applyFont="1" applyFill="1" applyBorder="1"/>
    <xf numFmtId="164" fontId="62" fillId="39" borderId="66" xfId="14" applyNumberFormat="1" applyFont="1" applyFill="1" applyBorder="1"/>
    <xf numFmtId="165" fontId="63" fillId="39" borderId="82" xfId="12" applyNumberFormat="1" applyFont="1" applyFill="1" applyBorder="1" applyAlignment="1">
      <alignment horizontal="right" vertical="center"/>
    </xf>
    <xf numFmtId="0" fontId="64" fillId="0" borderId="0" xfId="14" applyFont="1" applyBorder="1"/>
    <xf numFmtId="0" fontId="61" fillId="0" borderId="59" xfId="15" applyFont="1" applyBorder="1" applyAlignment="1">
      <alignment horizontal="left" vertical="top" wrapText="1"/>
    </xf>
    <xf numFmtId="0" fontId="64" fillId="0" borderId="59" xfId="14" applyFont="1" applyBorder="1" applyAlignment="1">
      <alignment horizontal="center" vertical="center"/>
    </xf>
    <xf numFmtId="165" fontId="64" fillId="0" borderId="59" xfId="12" applyNumberFormat="1" applyFont="1" applyBorder="1" applyAlignment="1">
      <alignment vertical="center"/>
    </xf>
    <xf numFmtId="3" fontId="61" fillId="0" borderId="84" xfId="14" applyNumberFormat="1" applyFont="1" applyBorder="1" applyAlignment="1">
      <alignment vertical="center"/>
    </xf>
    <xf numFmtId="3" fontId="61" fillId="0" borderId="59" xfId="14" applyNumberFormat="1" applyFont="1" applyBorder="1" applyAlignment="1">
      <alignment vertical="center"/>
    </xf>
    <xf numFmtId="165" fontId="64" fillId="0" borderId="85" xfId="12" applyNumberFormat="1" applyFont="1" applyBorder="1" applyAlignment="1">
      <alignment vertical="center"/>
    </xf>
    <xf numFmtId="165" fontId="64" fillId="0" borderId="59" xfId="12" applyNumberFormat="1" applyFont="1" applyFill="1" applyBorder="1" applyAlignment="1">
      <alignment vertical="center"/>
    </xf>
    <xf numFmtId="0" fontId="64" fillId="0" borderId="86" xfId="14" applyFont="1" applyBorder="1" applyAlignment="1">
      <alignment horizontal="center" vertical="center"/>
    </xf>
    <xf numFmtId="0" fontId="61" fillId="0" borderId="59" xfId="15" applyFont="1" applyFill="1" applyBorder="1" applyAlignment="1">
      <alignment horizontal="left" vertical="top" wrapText="1"/>
    </xf>
    <xf numFmtId="0" fontId="64" fillId="0" borderId="80" xfId="14" applyFont="1" applyBorder="1" applyAlignment="1">
      <alignment horizontal="center" vertical="center"/>
    </xf>
    <xf numFmtId="165" fontId="64" fillId="0" borderId="80" xfId="12" applyNumberFormat="1" applyFont="1" applyBorder="1" applyAlignment="1">
      <alignment vertical="center"/>
    </xf>
    <xf numFmtId="0" fontId="61" fillId="0" borderId="80" xfId="15" applyFont="1" applyFill="1" applyBorder="1" applyAlignment="1">
      <alignment horizontal="left" vertical="top" wrapText="1"/>
    </xf>
    <xf numFmtId="0" fontId="64" fillId="0" borderId="80" xfId="14" applyFont="1" applyFill="1" applyBorder="1" applyAlignment="1">
      <alignment horizontal="center" vertical="center"/>
    </xf>
    <xf numFmtId="165" fontId="64" fillId="0" borderId="80" xfId="12" applyNumberFormat="1" applyFont="1" applyFill="1" applyBorder="1" applyAlignment="1">
      <alignment vertical="center"/>
    </xf>
    <xf numFmtId="0" fontId="61" fillId="0" borderId="80" xfId="15" applyFont="1" applyBorder="1" applyAlignment="1">
      <alignment horizontal="left" vertical="top" wrapText="1"/>
    </xf>
    <xf numFmtId="3" fontId="61" fillId="0" borderId="88" xfId="14" applyNumberFormat="1" applyFont="1" applyBorder="1" applyAlignment="1">
      <alignment vertical="center"/>
    </xf>
    <xf numFmtId="0" fontId="64" fillId="0" borderId="0" xfId="14" applyFont="1" applyFill="1" applyBorder="1"/>
    <xf numFmtId="3" fontId="61" fillId="0" borderId="88" xfId="14" applyNumberFormat="1" applyFont="1" applyFill="1" applyBorder="1" applyAlignment="1">
      <alignment vertical="center"/>
    </xf>
    <xf numFmtId="4" fontId="61" fillId="0" borderId="87" xfId="14" applyNumberFormat="1" applyFont="1" applyFill="1" applyBorder="1" applyAlignment="1">
      <alignment vertical="center"/>
    </xf>
    <xf numFmtId="4" fontId="61" fillId="0" borderId="59" xfId="14" applyNumberFormat="1" applyFont="1" applyFill="1" applyBorder="1" applyAlignment="1">
      <alignment vertical="center"/>
    </xf>
    <xf numFmtId="165" fontId="64" fillId="0" borderId="85" xfId="12" applyNumberFormat="1" applyFont="1" applyFill="1" applyBorder="1" applyAlignment="1">
      <alignment vertical="center"/>
    </xf>
    <xf numFmtId="0" fontId="61" fillId="40" borderId="80" xfId="15" applyFont="1" applyFill="1" applyBorder="1" applyAlignment="1">
      <alignment horizontal="left" vertical="top" wrapText="1"/>
    </xf>
    <xf numFmtId="3" fontId="61" fillId="0" borderId="59" xfId="14" applyNumberFormat="1" applyFont="1" applyFill="1" applyBorder="1" applyAlignment="1">
      <alignment vertical="center"/>
    </xf>
    <xf numFmtId="3" fontId="61" fillId="0" borderId="87" xfId="14" applyNumberFormat="1" applyFont="1" applyFill="1" applyBorder="1" applyAlignment="1">
      <alignment vertical="center"/>
    </xf>
    <xf numFmtId="3" fontId="61" fillId="0" borderId="87" xfId="14" applyNumberFormat="1" applyFont="1" applyBorder="1" applyAlignment="1">
      <alignment vertical="center"/>
    </xf>
    <xf numFmtId="0" fontId="61" fillId="0" borderId="89" xfId="15" applyFont="1" applyBorder="1" applyAlignment="1">
      <alignment horizontal="left" vertical="top" wrapText="1"/>
    </xf>
    <xf numFmtId="0" fontId="64" fillId="0" borderId="89" xfId="14" applyFont="1" applyBorder="1" applyAlignment="1">
      <alignment horizontal="center" vertical="center"/>
    </xf>
    <xf numFmtId="165" fontId="64" fillId="0" borderId="89" xfId="12" applyNumberFormat="1" applyFont="1" applyBorder="1" applyAlignment="1">
      <alignment vertical="center"/>
    </xf>
    <xf numFmtId="3" fontId="61" fillId="0" borderId="90" xfId="14" applyNumberFormat="1" applyFont="1" applyBorder="1" applyAlignment="1">
      <alignment vertical="center"/>
    </xf>
    <xf numFmtId="49" fontId="61" fillId="0" borderId="91" xfId="15" applyNumberFormat="1" applyFont="1" applyBorder="1" applyAlignment="1">
      <alignment horizontal="center" vertical="center" wrapText="1"/>
    </xf>
    <xf numFmtId="49" fontId="61" fillId="0" borderId="92" xfId="15" applyNumberFormat="1" applyFont="1" applyBorder="1" applyAlignment="1">
      <alignment horizontal="center" vertical="center" wrapText="1"/>
    </xf>
    <xf numFmtId="0" fontId="61" fillId="0" borderId="92" xfId="15" applyFont="1" applyBorder="1" applyAlignment="1">
      <alignment horizontal="left" vertical="top" wrapText="1"/>
    </xf>
    <xf numFmtId="0" fontId="64" fillId="0" borderId="92" xfId="14" applyFont="1" applyBorder="1" applyAlignment="1">
      <alignment horizontal="center" vertical="center"/>
    </xf>
    <xf numFmtId="165" fontId="64" fillId="0" borderId="92" xfId="12" applyNumberFormat="1" applyFont="1" applyBorder="1" applyAlignment="1">
      <alignment vertical="center"/>
    </xf>
    <xf numFmtId="3" fontId="61" fillId="0" borderId="92" xfId="14" applyNumberFormat="1" applyFont="1" applyBorder="1" applyAlignment="1">
      <alignment vertical="center"/>
    </xf>
    <xf numFmtId="165" fontId="64" fillId="0" borderId="93" xfId="12" applyNumberFormat="1" applyFont="1" applyBorder="1" applyAlignment="1">
      <alignment vertical="center"/>
    </xf>
    <xf numFmtId="49" fontId="61" fillId="0" borderId="0" xfId="15" applyNumberFormat="1" applyFont="1" applyBorder="1" applyAlignment="1">
      <alignment horizontal="center" vertical="center" wrapText="1"/>
    </xf>
    <xf numFmtId="0" fontId="61" fillId="0" borderId="0" xfId="15" applyFont="1" applyBorder="1" applyAlignment="1">
      <alignment horizontal="left" vertical="top" wrapText="1"/>
    </xf>
    <xf numFmtId="0" fontId="64" fillId="0" borderId="0" xfId="14" applyFont="1" applyBorder="1" applyAlignment="1">
      <alignment horizontal="center" vertical="center"/>
    </xf>
    <xf numFmtId="165" fontId="64" fillId="0" borderId="0" xfId="12" applyNumberFormat="1" applyFont="1" applyBorder="1" applyAlignment="1">
      <alignment vertical="center"/>
    </xf>
    <xf numFmtId="3" fontId="61" fillId="0" borderId="0" xfId="14" applyNumberFormat="1" applyFont="1" applyBorder="1" applyAlignment="1">
      <alignment vertical="center"/>
    </xf>
    <xf numFmtId="165" fontId="61" fillId="0" borderId="0" xfId="15" applyNumberFormat="1" applyFont="1" applyBorder="1" applyAlignment="1">
      <alignment horizontal="center"/>
    </xf>
    <xf numFmtId="164" fontId="61" fillId="0" borderId="0" xfId="15" applyNumberFormat="1" applyFont="1" applyBorder="1"/>
    <xf numFmtId="49" fontId="16" fillId="0" borderId="83" xfId="15" applyNumberFormat="1" applyFont="1" applyBorder="1" applyAlignment="1">
      <alignment horizontal="center" vertical="center" wrapText="1"/>
    </xf>
    <xf numFmtId="49" fontId="16" fillId="0" borderId="70" xfId="15" applyNumberFormat="1" applyFont="1" applyBorder="1" applyAlignment="1">
      <alignment horizontal="center" vertical="center" wrapText="1"/>
    </xf>
    <xf numFmtId="0" fontId="19" fillId="0" borderId="80" xfId="14" applyFont="1" applyFill="1" applyBorder="1" applyAlignment="1">
      <alignment horizontal="center" vertical="center"/>
    </xf>
    <xf numFmtId="49" fontId="16" fillId="0" borderId="83" xfId="15" applyNumberFormat="1" applyFont="1" applyFill="1" applyBorder="1" applyAlignment="1">
      <alignment horizontal="center" vertical="center" wrapText="1"/>
    </xf>
    <xf numFmtId="49" fontId="16" fillId="0" borderId="70" xfId="15" applyNumberFormat="1" applyFont="1" applyFill="1" applyBorder="1" applyAlignment="1">
      <alignment horizontal="center" vertical="center" wrapText="1"/>
    </xf>
    <xf numFmtId="0" fontId="60" fillId="6" borderId="0" xfId="0" applyFont="1" applyFill="1" applyBorder="1" applyAlignment="1" applyProtection="1">
      <alignment horizontal="left" vertical="center"/>
    </xf>
    <xf numFmtId="0" fontId="16" fillId="0" borderId="86" xfId="15" applyFont="1" applyBorder="1" applyAlignment="1">
      <alignment horizontal="left" vertical="top" wrapText="1"/>
    </xf>
    <xf numFmtId="0" fontId="56" fillId="0" borderId="5" xfId="0" applyFont="1" applyFill="1" applyBorder="1" applyAlignment="1" applyProtection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3" fillId="0" borderId="5" xfId="0" applyFont="1" applyFill="1" applyBorder="1" applyAlignment="1" applyProtection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164" fontId="62" fillId="39" borderId="67" xfId="14" applyNumberFormat="1" applyFont="1" applyFill="1" applyBorder="1" applyAlignment="1">
      <alignment horizontal="left"/>
    </xf>
    <xf numFmtId="164" fontId="62" fillId="39" borderId="68" xfId="14" applyNumberFormat="1" applyFont="1" applyFill="1" applyBorder="1" applyAlignment="1">
      <alignment horizontal="left"/>
    </xf>
  </cellXfs>
  <cellStyles count="321">
    <cellStyle name="20 % – Zvýraznění 1" xfId="49" builtinId="30" customBuiltin="1"/>
    <cellStyle name="20 % – Zvýraznění 2" xfId="53" builtinId="34" customBuiltin="1"/>
    <cellStyle name="20 % – Zvýraznění 3" xfId="57" builtinId="38" customBuiltin="1"/>
    <cellStyle name="20 % – Zvýraznění 4" xfId="61" builtinId="42" customBuiltin="1"/>
    <cellStyle name="20 % – Zvýraznění 5" xfId="65" builtinId="46" customBuiltin="1"/>
    <cellStyle name="20 % – Zvýraznění 6" xfId="69" builtinId="50" customBuiltin="1"/>
    <cellStyle name="20 % – Zvýraznění1 2" xfId="81" xr:uid="{00000000-0005-0000-0000-000001000000}"/>
    <cellStyle name="20 % – Zvýraznění1 2 2" xfId="112" xr:uid="{00000000-0005-0000-0000-000002000000}"/>
    <cellStyle name="20 % – Zvýraznění1 2 2 2" xfId="238" xr:uid="{00000000-0005-0000-0000-000003000000}"/>
    <cellStyle name="20 % – Zvýraznění1 2 3" xfId="142" xr:uid="{00000000-0005-0000-0000-000004000000}"/>
    <cellStyle name="20 % – Zvýraznění1 2 3 2" xfId="268" xr:uid="{00000000-0005-0000-0000-000005000000}"/>
    <cellStyle name="20 % – Zvýraznění1 2 4" xfId="172" xr:uid="{00000000-0005-0000-0000-000006000000}"/>
    <cellStyle name="20 % – Zvýraznění1 2 4 2" xfId="298" xr:uid="{00000000-0005-0000-0000-000007000000}"/>
    <cellStyle name="20 % – Zvýraznění1 2 5" xfId="208" xr:uid="{00000000-0005-0000-0000-000008000000}"/>
    <cellStyle name="20 % – Zvýraznění1 3" xfId="96" xr:uid="{00000000-0005-0000-0000-000009000000}"/>
    <cellStyle name="20 % – Zvýraznění1 3 2" xfId="222" xr:uid="{00000000-0005-0000-0000-00000A000000}"/>
    <cellStyle name="20 % – Zvýraznění1 4" xfId="126" xr:uid="{00000000-0005-0000-0000-00000B000000}"/>
    <cellStyle name="20 % – Zvýraznění1 4 2" xfId="252" xr:uid="{00000000-0005-0000-0000-00000C000000}"/>
    <cellStyle name="20 % – Zvýraznění1 5" xfId="156" xr:uid="{00000000-0005-0000-0000-00000D000000}"/>
    <cellStyle name="20 % – Zvýraznění1 5 2" xfId="282" xr:uid="{00000000-0005-0000-0000-00000E000000}"/>
    <cellStyle name="20 % – Zvýraznění1 6" xfId="192" xr:uid="{00000000-0005-0000-0000-00000F000000}"/>
    <cellStyle name="20 % – Zvýraznění2 2" xfId="82" xr:uid="{00000000-0005-0000-0000-000011000000}"/>
    <cellStyle name="20 % – Zvýraznění2 2 2" xfId="113" xr:uid="{00000000-0005-0000-0000-000012000000}"/>
    <cellStyle name="20 % – Zvýraznění2 2 2 2" xfId="239" xr:uid="{00000000-0005-0000-0000-000013000000}"/>
    <cellStyle name="20 % – Zvýraznění2 2 3" xfId="143" xr:uid="{00000000-0005-0000-0000-000014000000}"/>
    <cellStyle name="20 % – Zvýraznění2 2 3 2" xfId="269" xr:uid="{00000000-0005-0000-0000-000015000000}"/>
    <cellStyle name="20 % – Zvýraznění2 2 4" xfId="173" xr:uid="{00000000-0005-0000-0000-000016000000}"/>
    <cellStyle name="20 % – Zvýraznění2 2 4 2" xfId="299" xr:uid="{00000000-0005-0000-0000-000017000000}"/>
    <cellStyle name="20 % – Zvýraznění2 2 5" xfId="209" xr:uid="{00000000-0005-0000-0000-000018000000}"/>
    <cellStyle name="20 % – Zvýraznění2 3" xfId="98" xr:uid="{00000000-0005-0000-0000-000019000000}"/>
    <cellStyle name="20 % – Zvýraznění2 3 2" xfId="224" xr:uid="{00000000-0005-0000-0000-00001A000000}"/>
    <cellStyle name="20 % – Zvýraznění2 4" xfId="128" xr:uid="{00000000-0005-0000-0000-00001B000000}"/>
    <cellStyle name="20 % – Zvýraznění2 4 2" xfId="254" xr:uid="{00000000-0005-0000-0000-00001C000000}"/>
    <cellStyle name="20 % – Zvýraznění2 5" xfId="158" xr:uid="{00000000-0005-0000-0000-00001D000000}"/>
    <cellStyle name="20 % – Zvýraznění2 5 2" xfId="284" xr:uid="{00000000-0005-0000-0000-00001E000000}"/>
    <cellStyle name="20 % – Zvýraznění2 6" xfId="194" xr:uid="{00000000-0005-0000-0000-00001F000000}"/>
    <cellStyle name="20 % – Zvýraznění3 2" xfId="83" xr:uid="{00000000-0005-0000-0000-000021000000}"/>
    <cellStyle name="20 % – Zvýraznění3 2 2" xfId="114" xr:uid="{00000000-0005-0000-0000-000022000000}"/>
    <cellStyle name="20 % – Zvýraznění3 2 2 2" xfId="240" xr:uid="{00000000-0005-0000-0000-000023000000}"/>
    <cellStyle name="20 % – Zvýraznění3 2 3" xfId="144" xr:uid="{00000000-0005-0000-0000-000024000000}"/>
    <cellStyle name="20 % – Zvýraznění3 2 3 2" xfId="270" xr:uid="{00000000-0005-0000-0000-000025000000}"/>
    <cellStyle name="20 % – Zvýraznění3 2 4" xfId="174" xr:uid="{00000000-0005-0000-0000-000026000000}"/>
    <cellStyle name="20 % – Zvýraznění3 2 4 2" xfId="300" xr:uid="{00000000-0005-0000-0000-000027000000}"/>
    <cellStyle name="20 % – Zvýraznění3 2 5" xfId="210" xr:uid="{00000000-0005-0000-0000-000028000000}"/>
    <cellStyle name="20 % – Zvýraznění3 3" xfId="100" xr:uid="{00000000-0005-0000-0000-000029000000}"/>
    <cellStyle name="20 % – Zvýraznění3 3 2" xfId="226" xr:uid="{00000000-0005-0000-0000-00002A000000}"/>
    <cellStyle name="20 % – Zvýraznění3 4" xfId="130" xr:uid="{00000000-0005-0000-0000-00002B000000}"/>
    <cellStyle name="20 % – Zvýraznění3 4 2" xfId="256" xr:uid="{00000000-0005-0000-0000-00002C000000}"/>
    <cellStyle name="20 % – Zvýraznění3 5" xfId="160" xr:uid="{00000000-0005-0000-0000-00002D000000}"/>
    <cellStyle name="20 % – Zvýraznění3 5 2" xfId="286" xr:uid="{00000000-0005-0000-0000-00002E000000}"/>
    <cellStyle name="20 % – Zvýraznění3 6" xfId="196" xr:uid="{00000000-0005-0000-0000-00002F000000}"/>
    <cellStyle name="20 % – Zvýraznění4 2" xfId="84" xr:uid="{00000000-0005-0000-0000-000031000000}"/>
    <cellStyle name="20 % – Zvýraznění4 2 2" xfId="115" xr:uid="{00000000-0005-0000-0000-000032000000}"/>
    <cellStyle name="20 % – Zvýraznění4 2 2 2" xfId="241" xr:uid="{00000000-0005-0000-0000-000033000000}"/>
    <cellStyle name="20 % – Zvýraznění4 2 3" xfId="145" xr:uid="{00000000-0005-0000-0000-000034000000}"/>
    <cellStyle name="20 % – Zvýraznění4 2 3 2" xfId="271" xr:uid="{00000000-0005-0000-0000-000035000000}"/>
    <cellStyle name="20 % – Zvýraznění4 2 4" xfId="175" xr:uid="{00000000-0005-0000-0000-000036000000}"/>
    <cellStyle name="20 % – Zvýraznění4 2 4 2" xfId="301" xr:uid="{00000000-0005-0000-0000-000037000000}"/>
    <cellStyle name="20 % – Zvýraznění4 2 5" xfId="211" xr:uid="{00000000-0005-0000-0000-000038000000}"/>
    <cellStyle name="20 % – Zvýraznění4 3" xfId="102" xr:uid="{00000000-0005-0000-0000-000039000000}"/>
    <cellStyle name="20 % – Zvýraznění4 3 2" xfId="228" xr:uid="{00000000-0005-0000-0000-00003A000000}"/>
    <cellStyle name="20 % – Zvýraznění4 4" xfId="132" xr:uid="{00000000-0005-0000-0000-00003B000000}"/>
    <cellStyle name="20 % – Zvýraznění4 4 2" xfId="258" xr:uid="{00000000-0005-0000-0000-00003C000000}"/>
    <cellStyle name="20 % – Zvýraznění4 5" xfId="162" xr:uid="{00000000-0005-0000-0000-00003D000000}"/>
    <cellStyle name="20 % – Zvýraznění4 5 2" xfId="288" xr:uid="{00000000-0005-0000-0000-00003E000000}"/>
    <cellStyle name="20 % – Zvýraznění4 6" xfId="198" xr:uid="{00000000-0005-0000-0000-00003F000000}"/>
    <cellStyle name="20 % – Zvýraznění5 2" xfId="85" xr:uid="{00000000-0005-0000-0000-000041000000}"/>
    <cellStyle name="20 % – Zvýraznění5 2 2" xfId="116" xr:uid="{00000000-0005-0000-0000-000042000000}"/>
    <cellStyle name="20 % – Zvýraznění5 2 2 2" xfId="242" xr:uid="{00000000-0005-0000-0000-000043000000}"/>
    <cellStyle name="20 % – Zvýraznění5 2 3" xfId="146" xr:uid="{00000000-0005-0000-0000-000044000000}"/>
    <cellStyle name="20 % – Zvýraznění5 2 3 2" xfId="272" xr:uid="{00000000-0005-0000-0000-000045000000}"/>
    <cellStyle name="20 % – Zvýraznění5 2 4" xfId="176" xr:uid="{00000000-0005-0000-0000-000046000000}"/>
    <cellStyle name="20 % – Zvýraznění5 2 4 2" xfId="302" xr:uid="{00000000-0005-0000-0000-000047000000}"/>
    <cellStyle name="20 % – Zvýraznění5 2 5" xfId="212" xr:uid="{00000000-0005-0000-0000-000048000000}"/>
    <cellStyle name="20 % – Zvýraznění5 3" xfId="104" xr:uid="{00000000-0005-0000-0000-000049000000}"/>
    <cellStyle name="20 % – Zvýraznění5 3 2" xfId="230" xr:uid="{00000000-0005-0000-0000-00004A000000}"/>
    <cellStyle name="20 % – Zvýraznění5 4" xfId="134" xr:uid="{00000000-0005-0000-0000-00004B000000}"/>
    <cellStyle name="20 % – Zvýraznění5 4 2" xfId="260" xr:uid="{00000000-0005-0000-0000-00004C000000}"/>
    <cellStyle name="20 % – Zvýraznění5 5" xfId="164" xr:uid="{00000000-0005-0000-0000-00004D000000}"/>
    <cellStyle name="20 % – Zvýraznění5 5 2" xfId="290" xr:uid="{00000000-0005-0000-0000-00004E000000}"/>
    <cellStyle name="20 % – Zvýraznění5 6" xfId="200" xr:uid="{00000000-0005-0000-0000-00004F000000}"/>
    <cellStyle name="20 % – Zvýraznění6 2" xfId="86" xr:uid="{00000000-0005-0000-0000-000051000000}"/>
    <cellStyle name="20 % – Zvýraznění6 2 2" xfId="117" xr:uid="{00000000-0005-0000-0000-000052000000}"/>
    <cellStyle name="20 % – Zvýraznění6 2 2 2" xfId="243" xr:uid="{00000000-0005-0000-0000-000053000000}"/>
    <cellStyle name="20 % – Zvýraznění6 2 3" xfId="147" xr:uid="{00000000-0005-0000-0000-000054000000}"/>
    <cellStyle name="20 % – Zvýraznění6 2 3 2" xfId="273" xr:uid="{00000000-0005-0000-0000-000055000000}"/>
    <cellStyle name="20 % – Zvýraznění6 2 4" xfId="177" xr:uid="{00000000-0005-0000-0000-000056000000}"/>
    <cellStyle name="20 % – Zvýraznění6 2 4 2" xfId="303" xr:uid="{00000000-0005-0000-0000-000057000000}"/>
    <cellStyle name="20 % – Zvýraznění6 2 5" xfId="213" xr:uid="{00000000-0005-0000-0000-000058000000}"/>
    <cellStyle name="20 % – Zvýraznění6 3" xfId="106" xr:uid="{00000000-0005-0000-0000-000059000000}"/>
    <cellStyle name="20 % – Zvýraznění6 3 2" xfId="232" xr:uid="{00000000-0005-0000-0000-00005A000000}"/>
    <cellStyle name="20 % – Zvýraznění6 4" xfId="136" xr:uid="{00000000-0005-0000-0000-00005B000000}"/>
    <cellStyle name="20 % – Zvýraznění6 4 2" xfId="262" xr:uid="{00000000-0005-0000-0000-00005C000000}"/>
    <cellStyle name="20 % – Zvýraznění6 5" xfId="166" xr:uid="{00000000-0005-0000-0000-00005D000000}"/>
    <cellStyle name="20 % – Zvýraznění6 5 2" xfId="292" xr:uid="{00000000-0005-0000-0000-00005E000000}"/>
    <cellStyle name="20 % – Zvýraznění6 6" xfId="202" xr:uid="{00000000-0005-0000-0000-00005F000000}"/>
    <cellStyle name="40 % – Zvýraznění 1" xfId="50" builtinId="31" customBuiltin="1"/>
    <cellStyle name="40 % – Zvýraznění 2" xfId="54" builtinId="35" customBuiltin="1"/>
    <cellStyle name="40 % – Zvýraznění 3" xfId="58" builtinId="39" customBuiltin="1"/>
    <cellStyle name="40 % – Zvýraznění 4" xfId="62" builtinId="43" customBuiltin="1"/>
    <cellStyle name="40 % – Zvýraznění 5" xfId="66" builtinId="47" customBuiltin="1"/>
    <cellStyle name="40 % – Zvýraznění 6" xfId="70" builtinId="51" customBuiltin="1"/>
    <cellStyle name="40 % – Zvýraznění1 2" xfId="87" xr:uid="{00000000-0005-0000-0000-000061000000}"/>
    <cellStyle name="40 % – Zvýraznění1 2 2" xfId="118" xr:uid="{00000000-0005-0000-0000-000062000000}"/>
    <cellStyle name="40 % – Zvýraznění1 2 2 2" xfId="244" xr:uid="{00000000-0005-0000-0000-000063000000}"/>
    <cellStyle name="40 % – Zvýraznění1 2 3" xfId="148" xr:uid="{00000000-0005-0000-0000-000064000000}"/>
    <cellStyle name="40 % – Zvýraznění1 2 3 2" xfId="274" xr:uid="{00000000-0005-0000-0000-000065000000}"/>
    <cellStyle name="40 % – Zvýraznění1 2 4" xfId="178" xr:uid="{00000000-0005-0000-0000-000066000000}"/>
    <cellStyle name="40 % – Zvýraznění1 2 4 2" xfId="304" xr:uid="{00000000-0005-0000-0000-000067000000}"/>
    <cellStyle name="40 % – Zvýraznění1 2 5" xfId="214" xr:uid="{00000000-0005-0000-0000-000068000000}"/>
    <cellStyle name="40 % – Zvýraznění1 3" xfId="97" xr:uid="{00000000-0005-0000-0000-000069000000}"/>
    <cellStyle name="40 % – Zvýraznění1 3 2" xfId="223" xr:uid="{00000000-0005-0000-0000-00006A000000}"/>
    <cellStyle name="40 % – Zvýraznění1 4" xfId="127" xr:uid="{00000000-0005-0000-0000-00006B000000}"/>
    <cellStyle name="40 % – Zvýraznění1 4 2" xfId="253" xr:uid="{00000000-0005-0000-0000-00006C000000}"/>
    <cellStyle name="40 % – Zvýraznění1 5" xfId="157" xr:uid="{00000000-0005-0000-0000-00006D000000}"/>
    <cellStyle name="40 % – Zvýraznění1 5 2" xfId="283" xr:uid="{00000000-0005-0000-0000-00006E000000}"/>
    <cellStyle name="40 % – Zvýraznění1 6" xfId="193" xr:uid="{00000000-0005-0000-0000-00006F000000}"/>
    <cellStyle name="40 % – Zvýraznění2 2" xfId="88" xr:uid="{00000000-0005-0000-0000-000071000000}"/>
    <cellStyle name="40 % – Zvýraznění2 2 2" xfId="119" xr:uid="{00000000-0005-0000-0000-000072000000}"/>
    <cellStyle name="40 % – Zvýraznění2 2 2 2" xfId="245" xr:uid="{00000000-0005-0000-0000-000073000000}"/>
    <cellStyle name="40 % – Zvýraznění2 2 3" xfId="149" xr:uid="{00000000-0005-0000-0000-000074000000}"/>
    <cellStyle name="40 % – Zvýraznění2 2 3 2" xfId="275" xr:uid="{00000000-0005-0000-0000-000075000000}"/>
    <cellStyle name="40 % – Zvýraznění2 2 4" xfId="179" xr:uid="{00000000-0005-0000-0000-000076000000}"/>
    <cellStyle name="40 % – Zvýraznění2 2 4 2" xfId="305" xr:uid="{00000000-0005-0000-0000-000077000000}"/>
    <cellStyle name="40 % – Zvýraznění2 2 5" xfId="215" xr:uid="{00000000-0005-0000-0000-000078000000}"/>
    <cellStyle name="40 % – Zvýraznění2 3" xfId="99" xr:uid="{00000000-0005-0000-0000-000079000000}"/>
    <cellStyle name="40 % – Zvýraznění2 3 2" xfId="225" xr:uid="{00000000-0005-0000-0000-00007A000000}"/>
    <cellStyle name="40 % – Zvýraznění2 4" xfId="129" xr:uid="{00000000-0005-0000-0000-00007B000000}"/>
    <cellStyle name="40 % – Zvýraznění2 4 2" xfId="255" xr:uid="{00000000-0005-0000-0000-00007C000000}"/>
    <cellStyle name="40 % – Zvýraznění2 5" xfId="159" xr:uid="{00000000-0005-0000-0000-00007D000000}"/>
    <cellStyle name="40 % – Zvýraznění2 5 2" xfId="285" xr:uid="{00000000-0005-0000-0000-00007E000000}"/>
    <cellStyle name="40 % – Zvýraznění2 6" xfId="195" xr:uid="{00000000-0005-0000-0000-00007F000000}"/>
    <cellStyle name="40 % – Zvýraznění3 2" xfId="89" xr:uid="{00000000-0005-0000-0000-000081000000}"/>
    <cellStyle name="40 % – Zvýraznění3 2 2" xfId="120" xr:uid="{00000000-0005-0000-0000-000082000000}"/>
    <cellStyle name="40 % – Zvýraznění3 2 2 2" xfId="246" xr:uid="{00000000-0005-0000-0000-000083000000}"/>
    <cellStyle name="40 % – Zvýraznění3 2 3" xfId="150" xr:uid="{00000000-0005-0000-0000-000084000000}"/>
    <cellStyle name="40 % – Zvýraznění3 2 3 2" xfId="276" xr:uid="{00000000-0005-0000-0000-000085000000}"/>
    <cellStyle name="40 % – Zvýraznění3 2 4" xfId="180" xr:uid="{00000000-0005-0000-0000-000086000000}"/>
    <cellStyle name="40 % – Zvýraznění3 2 4 2" xfId="306" xr:uid="{00000000-0005-0000-0000-000087000000}"/>
    <cellStyle name="40 % – Zvýraznění3 2 5" xfId="216" xr:uid="{00000000-0005-0000-0000-000088000000}"/>
    <cellStyle name="40 % – Zvýraznění3 3" xfId="101" xr:uid="{00000000-0005-0000-0000-000089000000}"/>
    <cellStyle name="40 % – Zvýraznění3 3 2" xfId="227" xr:uid="{00000000-0005-0000-0000-00008A000000}"/>
    <cellStyle name="40 % – Zvýraznění3 4" xfId="131" xr:uid="{00000000-0005-0000-0000-00008B000000}"/>
    <cellStyle name="40 % – Zvýraznění3 4 2" xfId="257" xr:uid="{00000000-0005-0000-0000-00008C000000}"/>
    <cellStyle name="40 % – Zvýraznění3 5" xfId="161" xr:uid="{00000000-0005-0000-0000-00008D000000}"/>
    <cellStyle name="40 % – Zvýraznění3 5 2" xfId="287" xr:uid="{00000000-0005-0000-0000-00008E000000}"/>
    <cellStyle name="40 % – Zvýraznění3 6" xfId="197" xr:uid="{00000000-0005-0000-0000-00008F000000}"/>
    <cellStyle name="40 % – Zvýraznění4 2" xfId="90" xr:uid="{00000000-0005-0000-0000-000091000000}"/>
    <cellStyle name="40 % – Zvýraznění4 2 2" xfId="121" xr:uid="{00000000-0005-0000-0000-000092000000}"/>
    <cellStyle name="40 % – Zvýraznění4 2 2 2" xfId="247" xr:uid="{00000000-0005-0000-0000-000093000000}"/>
    <cellStyle name="40 % – Zvýraznění4 2 3" xfId="151" xr:uid="{00000000-0005-0000-0000-000094000000}"/>
    <cellStyle name="40 % – Zvýraznění4 2 3 2" xfId="277" xr:uid="{00000000-0005-0000-0000-000095000000}"/>
    <cellStyle name="40 % – Zvýraznění4 2 4" xfId="181" xr:uid="{00000000-0005-0000-0000-000096000000}"/>
    <cellStyle name="40 % – Zvýraznění4 2 4 2" xfId="307" xr:uid="{00000000-0005-0000-0000-000097000000}"/>
    <cellStyle name="40 % – Zvýraznění4 2 5" xfId="217" xr:uid="{00000000-0005-0000-0000-000098000000}"/>
    <cellStyle name="40 % – Zvýraznění4 3" xfId="103" xr:uid="{00000000-0005-0000-0000-000099000000}"/>
    <cellStyle name="40 % – Zvýraznění4 3 2" xfId="229" xr:uid="{00000000-0005-0000-0000-00009A000000}"/>
    <cellStyle name="40 % – Zvýraznění4 4" xfId="133" xr:uid="{00000000-0005-0000-0000-00009B000000}"/>
    <cellStyle name="40 % – Zvýraznění4 4 2" xfId="259" xr:uid="{00000000-0005-0000-0000-00009C000000}"/>
    <cellStyle name="40 % – Zvýraznění4 5" xfId="163" xr:uid="{00000000-0005-0000-0000-00009D000000}"/>
    <cellStyle name="40 % – Zvýraznění4 5 2" xfId="289" xr:uid="{00000000-0005-0000-0000-00009E000000}"/>
    <cellStyle name="40 % – Zvýraznění4 6" xfId="199" xr:uid="{00000000-0005-0000-0000-00009F000000}"/>
    <cellStyle name="40 % – Zvýraznění5 2" xfId="91" xr:uid="{00000000-0005-0000-0000-0000A1000000}"/>
    <cellStyle name="40 % – Zvýraznění5 2 2" xfId="122" xr:uid="{00000000-0005-0000-0000-0000A2000000}"/>
    <cellStyle name="40 % – Zvýraznění5 2 2 2" xfId="248" xr:uid="{00000000-0005-0000-0000-0000A3000000}"/>
    <cellStyle name="40 % – Zvýraznění5 2 3" xfId="152" xr:uid="{00000000-0005-0000-0000-0000A4000000}"/>
    <cellStyle name="40 % – Zvýraznění5 2 3 2" xfId="278" xr:uid="{00000000-0005-0000-0000-0000A5000000}"/>
    <cellStyle name="40 % – Zvýraznění5 2 4" xfId="182" xr:uid="{00000000-0005-0000-0000-0000A6000000}"/>
    <cellStyle name="40 % – Zvýraznění5 2 4 2" xfId="308" xr:uid="{00000000-0005-0000-0000-0000A7000000}"/>
    <cellStyle name="40 % – Zvýraznění5 2 5" xfId="218" xr:uid="{00000000-0005-0000-0000-0000A8000000}"/>
    <cellStyle name="40 % – Zvýraznění5 3" xfId="105" xr:uid="{00000000-0005-0000-0000-0000A9000000}"/>
    <cellStyle name="40 % – Zvýraznění5 3 2" xfId="231" xr:uid="{00000000-0005-0000-0000-0000AA000000}"/>
    <cellStyle name="40 % – Zvýraznění5 4" xfId="135" xr:uid="{00000000-0005-0000-0000-0000AB000000}"/>
    <cellStyle name="40 % – Zvýraznění5 4 2" xfId="261" xr:uid="{00000000-0005-0000-0000-0000AC000000}"/>
    <cellStyle name="40 % – Zvýraznění5 5" xfId="165" xr:uid="{00000000-0005-0000-0000-0000AD000000}"/>
    <cellStyle name="40 % – Zvýraznění5 5 2" xfId="291" xr:uid="{00000000-0005-0000-0000-0000AE000000}"/>
    <cellStyle name="40 % – Zvýraznění5 6" xfId="201" xr:uid="{00000000-0005-0000-0000-0000AF000000}"/>
    <cellStyle name="40 % – Zvýraznění6 2" xfId="92" xr:uid="{00000000-0005-0000-0000-0000B1000000}"/>
    <cellStyle name="40 % – Zvýraznění6 2 2" xfId="123" xr:uid="{00000000-0005-0000-0000-0000B2000000}"/>
    <cellStyle name="40 % – Zvýraznění6 2 2 2" xfId="249" xr:uid="{00000000-0005-0000-0000-0000B3000000}"/>
    <cellStyle name="40 % – Zvýraznění6 2 3" xfId="153" xr:uid="{00000000-0005-0000-0000-0000B4000000}"/>
    <cellStyle name="40 % – Zvýraznění6 2 3 2" xfId="279" xr:uid="{00000000-0005-0000-0000-0000B5000000}"/>
    <cellStyle name="40 % – Zvýraznění6 2 4" xfId="183" xr:uid="{00000000-0005-0000-0000-0000B6000000}"/>
    <cellStyle name="40 % – Zvýraznění6 2 4 2" xfId="309" xr:uid="{00000000-0005-0000-0000-0000B7000000}"/>
    <cellStyle name="40 % – Zvýraznění6 2 5" xfId="219" xr:uid="{00000000-0005-0000-0000-0000B8000000}"/>
    <cellStyle name="40 % – Zvýraznění6 3" xfId="107" xr:uid="{00000000-0005-0000-0000-0000B9000000}"/>
    <cellStyle name="40 % – Zvýraznění6 3 2" xfId="233" xr:uid="{00000000-0005-0000-0000-0000BA000000}"/>
    <cellStyle name="40 % – Zvýraznění6 4" xfId="137" xr:uid="{00000000-0005-0000-0000-0000BB000000}"/>
    <cellStyle name="40 % – Zvýraznění6 4 2" xfId="263" xr:uid="{00000000-0005-0000-0000-0000BC000000}"/>
    <cellStyle name="40 % – Zvýraznění6 5" xfId="167" xr:uid="{00000000-0005-0000-0000-0000BD000000}"/>
    <cellStyle name="40 % – Zvýraznění6 5 2" xfId="293" xr:uid="{00000000-0005-0000-0000-0000BE000000}"/>
    <cellStyle name="40 % – Zvýraznění6 6" xfId="203" xr:uid="{00000000-0005-0000-0000-0000BF000000}"/>
    <cellStyle name="60 % – Zvýraznění 1" xfId="51" builtinId="32" customBuiltin="1"/>
    <cellStyle name="60 % – Zvýraznění 2" xfId="55" builtinId="36" customBuiltin="1"/>
    <cellStyle name="60 % – Zvýraznění 3" xfId="59" builtinId="40" customBuiltin="1"/>
    <cellStyle name="60 % – Zvýraznění 4" xfId="63" builtinId="44" customBuiltin="1"/>
    <cellStyle name="60 % – Zvýraznění 5" xfId="67" builtinId="48" customBuiltin="1"/>
    <cellStyle name="60 % – Zvýraznění 6" xfId="71" builtinId="52" customBuiltin="1"/>
    <cellStyle name="Celkem" xfId="47" builtinId="25" customBuiltin="1"/>
    <cellStyle name="čárky 2" xfId="27" xr:uid="{00000000-0005-0000-0000-0000C7000000}"/>
    <cellStyle name="Dezimal [0]_Tabelle1" xfId="1" xr:uid="{00000000-0005-0000-0000-0000C8000000}"/>
    <cellStyle name="Dezimal_Tabelle1" xfId="2" xr:uid="{00000000-0005-0000-0000-0000C9000000}"/>
    <cellStyle name="Euro" xfId="76" xr:uid="{00000000-0005-0000-0000-0000CA000000}"/>
    <cellStyle name="Firma" xfId="3" xr:uid="{00000000-0005-0000-0000-0000CB000000}"/>
    <cellStyle name="Hlavní nadpis" xfId="4" xr:uid="{00000000-0005-0000-0000-0000CC000000}"/>
    <cellStyle name="Kontrolní buňka" xfId="44" builtinId="23" customBuiltin="1"/>
    <cellStyle name="Měna 2" xfId="317" xr:uid="{00000000-0005-0000-0000-0000CE000000}"/>
    <cellStyle name="měny 2" xfId="29" xr:uid="{00000000-0005-0000-0000-0000CF000000}"/>
    <cellStyle name="měny 2 2" xfId="72" xr:uid="{00000000-0005-0000-0000-0000D0000000}"/>
    <cellStyle name="měny 3" xfId="28" xr:uid="{00000000-0005-0000-0000-0000D1000000}"/>
    <cellStyle name="měny 3 2" xfId="78" xr:uid="{00000000-0005-0000-0000-0000D2000000}"/>
    <cellStyle name="měny 3 2 2" xfId="205" xr:uid="{00000000-0005-0000-0000-0000D3000000}"/>
    <cellStyle name="měny 3 3" xfId="109" xr:uid="{00000000-0005-0000-0000-0000D4000000}"/>
    <cellStyle name="měny 3 3 2" xfId="235" xr:uid="{00000000-0005-0000-0000-0000D5000000}"/>
    <cellStyle name="měny 3 4" xfId="139" xr:uid="{00000000-0005-0000-0000-0000D6000000}"/>
    <cellStyle name="měny 3 4 2" xfId="265" xr:uid="{00000000-0005-0000-0000-0000D7000000}"/>
    <cellStyle name="měny 3 5" xfId="169" xr:uid="{00000000-0005-0000-0000-0000D8000000}"/>
    <cellStyle name="měny 3 5 2" xfId="295" xr:uid="{00000000-0005-0000-0000-0000D9000000}"/>
    <cellStyle name="měny 4" xfId="93" xr:uid="{00000000-0005-0000-0000-0000DA000000}"/>
    <cellStyle name="měny 4 2" xfId="124" xr:uid="{00000000-0005-0000-0000-0000DB000000}"/>
    <cellStyle name="měny 4 2 2" xfId="250" xr:uid="{00000000-0005-0000-0000-0000DC000000}"/>
    <cellStyle name="měny 4 3" xfId="154" xr:uid="{00000000-0005-0000-0000-0000DD000000}"/>
    <cellStyle name="měny 4 3 2" xfId="280" xr:uid="{00000000-0005-0000-0000-0000DE000000}"/>
    <cellStyle name="měny 4 4" xfId="184" xr:uid="{00000000-0005-0000-0000-0000DF000000}"/>
    <cellStyle name="měny 4 4 2" xfId="310" xr:uid="{00000000-0005-0000-0000-0000E0000000}"/>
    <cellStyle name="měny 4 5" xfId="220" xr:uid="{00000000-0005-0000-0000-0000E1000000}"/>
    <cellStyle name="měny 5" xfId="316" xr:uid="{00000000-0005-0000-0000-0000E2000000}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ázev" xfId="32" builtinId="15" customBuiltin="1"/>
    <cellStyle name="Neutrální" xfId="39" builtinId="28" customBuiltin="1"/>
    <cellStyle name="normálne 2" xfId="318" xr:uid="{00000000-0005-0000-0000-0000E9000000}"/>
    <cellStyle name="normálne 2 2" xfId="319" xr:uid="{00000000-0005-0000-0000-0000EA000000}"/>
    <cellStyle name="Normální" xfId="0" builtinId="0"/>
    <cellStyle name="normální 2" xfId="5" xr:uid="{00000000-0005-0000-0000-0000EC000000}"/>
    <cellStyle name="normální 2 2" xfId="6" xr:uid="{00000000-0005-0000-0000-0000ED000000}"/>
    <cellStyle name="normální 2 2 2" xfId="186" xr:uid="{00000000-0005-0000-0000-0000EE000000}"/>
    <cellStyle name="normální 2 3" xfId="7" xr:uid="{00000000-0005-0000-0000-0000EF000000}"/>
    <cellStyle name="normální 2 3 2" xfId="187" xr:uid="{00000000-0005-0000-0000-0000F0000000}"/>
    <cellStyle name="normální 2 4" xfId="8" xr:uid="{00000000-0005-0000-0000-0000F1000000}"/>
    <cellStyle name="normální 2 4 2" xfId="188" xr:uid="{00000000-0005-0000-0000-0000F2000000}"/>
    <cellStyle name="normální 2 5" xfId="30" xr:uid="{00000000-0005-0000-0000-0000F3000000}"/>
    <cellStyle name="normální 3" xfId="26" xr:uid="{00000000-0005-0000-0000-0000F4000000}"/>
    <cellStyle name="normální 3 2" xfId="75" xr:uid="{00000000-0005-0000-0000-0000F5000000}"/>
    <cellStyle name="normální 3 3" xfId="77" xr:uid="{00000000-0005-0000-0000-0000F6000000}"/>
    <cellStyle name="normální 3 3 2" xfId="108" xr:uid="{00000000-0005-0000-0000-0000F7000000}"/>
    <cellStyle name="normální 3 3 2 2" xfId="234" xr:uid="{00000000-0005-0000-0000-0000F8000000}"/>
    <cellStyle name="normální 3 3 3" xfId="138" xr:uid="{00000000-0005-0000-0000-0000F9000000}"/>
    <cellStyle name="normální 3 3 3 2" xfId="264" xr:uid="{00000000-0005-0000-0000-0000FA000000}"/>
    <cellStyle name="normální 3 3 4" xfId="168" xr:uid="{00000000-0005-0000-0000-0000FB000000}"/>
    <cellStyle name="normální 3 3 4 2" xfId="294" xr:uid="{00000000-0005-0000-0000-0000FC000000}"/>
    <cellStyle name="normální 3 3 5" xfId="204" xr:uid="{00000000-0005-0000-0000-0000FD000000}"/>
    <cellStyle name="normální 3 4" xfId="73" xr:uid="{00000000-0005-0000-0000-0000FE000000}"/>
    <cellStyle name="normální 4" xfId="80" xr:uid="{00000000-0005-0000-0000-0000FF000000}"/>
    <cellStyle name="normální 4 2" xfId="9" xr:uid="{00000000-0005-0000-0000-000000010000}"/>
    <cellStyle name="normální 4 2 2" xfId="189" xr:uid="{00000000-0005-0000-0000-000001010000}"/>
    <cellStyle name="normální 4 3" xfId="10" xr:uid="{00000000-0005-0000-0000-000002010000}"/>
    <cellStyle name="normální 4 3 2" xfId="190" xr:uid="{00000000-0005-0000-0000-000003010000}"/>
    <cellStyle name="normální 4 4" xfId="11" xr:uid="{00000000-0005-0000-0000-000004010000}"/>
    <cellStyle name="normální 4 4 2" xfId="191" xr:uid="{00000000-0005-0000-0000-000005010000}"/>
    <cellStyle name="normální 4 5" xfId="111" xr:uid="{00000000-0005-0000-0000-000006010000}"/>
    <cellStyle name="normální 4 5 2" xfId="237" xr:uid="{00000000-0005-0000-0000-000007010000}"/>
    <cellStyle name="normální 4 6" xfId="141" xr:uid="{00000000-0005-0000-0000-000008010000}"/>
    <cellStyle name="normální 4 6 2" xfId="267" xr:uid="{00000000-0005-0000-0000-000009010000}"/>
    <cellStyle name="normální 4 7" xfId="171" xr:uid="{00000000-0005-0000-0000-00000A010000}"/>
    <cellStyle name="normální 4 7 2" xfId="297" xr:uid="{00000000-0005-0000-0000-00000B010000}"/>
    <cellStyle name="normální 4 8" xfId="207" xr:uid="{00000000-0005-0000-0000-00000C010000}"/>
    <cellStyle name="normální 5" xfId="312" xr:uid="{00000000-0005-0000-0000-00000D010000}"/>
    <cellStyle name="normální 6" xfId="314" xr:uid="{00000000-0005-0000-0000-00000E010000}"/>
    <cellStyle name="normální_PŘELOŽKY VO" xfId="12" xr:uid="{00000000-0005-0000-0000-000010010000}"/>
    <cellStyle name="normální_Rozpočet investičních nákladů platí 16,+ specifikace" xfId="13" xr:uid="{00000000-0005-0000-0000-000011010000}"/>
    <cellStyle name="normální_ROZVODY VO (2)" xfId="14" xr:uid="{00000000-0005-0000-0000-000012010000}"/>
    <cellStyle name="normální_Zadávací podklad pro profese" xfId="15" xr:uid="{00000000-0005-0000-0000-000013010000}"/>
    <cellStyle name="Podnadpis" xfId="16" xr:uid="{00000000-0005-0000-0000-000014010000}"/>
    <cellStyle name="Poznámka 2" xfId="79" xr:uid="{00000000-0005-0000-0000-000015010000}"/>
    <cellStyle name="Poznámka 2 2" xfId="110" xr:uid="{00000000-0005-0000-0000-000016010000}"/>
    <cellStyle name="Poznámka 2 2 2" xfId="236" xr:uid="{00000000-0005-0000-0000-000017010000}"/>
    <cellStyle name="Poznámka 2 3" xfId="140" xr:uid="{00000000-0005-0000-0000-000018010000}"/>
    <cellStyle name="Poznámka 2 3 2" xfId="266" xr:uid="{00000000-0005-0000-0000-000019010000}"/>
    <cellStyle name="Poznámka 2 4" xfId="170" xr:uid="{00000000-0005-0000-0000-00001A010000}"/>
    <cellStyle name="Poznámka 2 4 2" xfId="296" xr:uid="{00000000-0005-0000-0000-00001B010000}"/>
    <cellStyle name="Poznámka 2 5" xfId="206" xr:uid="{00000000-0005-0000-0000-00001C010000}"/>
    <cellStyle name="Poznámka 3" xfId="94" xr:uid="{00000000-0005-0000-0000-00001D010000}"/>
    <cellStyle name="Poznámka 3 2" xfId="125" xr:uid="{00000000-0005-0000-0000-00001E010000}"/>
    <cellStyle name="Poznámka 3 2 2" xfId="251" xr:uid="{00000000-0005-0000-0000-00001F010000}"/>
    <cellStyle name="Poznámka 3 3" xfId="155" xr:uid="{00000000-0005-0000-0000-000020010000}"/>
    <cellStyle name="Poznámka 3 3 2" xfId="281" xr:uid="{00000000-0005-0000-0000-000021010000}"/>
    <cellStyle name="Poznámka 3 4" xfId="185" xr:uid="{00000000-0005-0000-0000-000022010000}"/>
    <cellStyle name="Poznámka 3 4 2" xfId="311" xr:uid="{00000000-0005-0000-0000-000023010000}"/>
    <cellStyle name="Poznámka 3 5" xfId="221" xr:uid="{00000000-0005-0000-0000-000024010000}"/>
    <cellStyle name="procent 2" xfId="74" xr:uid="{00000000-0005-0000-0000-000025010000}"/>
    <cellStyle name="Procenta 2" xfId="320" xr:uid="{00000000-0005-0000-0000-000026010000}"/>
    <cellStyle name="Propojená buňka" xfId="43" builtinId="24" customBuiltin="1"/>
    <cellStyle name="R_text" xfId="31" xr:uid="{00000000-0005-0000-0000-000028010000}"/>
    <cellStyle name="R_type" xfId="95" xr:uid="{00000000-0005-0000-0000-000029010000}"/>
    <cellStyle name="Správně" xfId="37" builtinId="26" customBuiltin="1"/>
    <cellStyle name="Standard_Tabelle1" xfId="17" xr:uid="{00000000-0005-0000-0000-00002B010000}"/>
    <cellStyle name="Stín+tučně" xfId="18" xr:uid="{00000000-0005-0000-0000-00002C010000}"/>
    <cellStyle name="Stín+tučně+velké písmo" xfId="19" xr:uid="{00000000-0005-0000-0000-00002D010000}"/>
    <cellStyle name="Styl 1" xfId="20" xr:uid="{00000000-0005-0000-0000-00002E010000}"/>
    <cellStyle name="Styl 1 2" xfId="313" xr:uid="{00000000-0005-0000-0000-00002F010000}"/>
    <cellStyle name="Styl 1 3" xfId="315" xr:uid="{00000000-0005-0000-0000-000030010000}"/>
    <cellStyle name="Špatně" xfId="38" builtinId="27" customBuiltin="1"/>
    <cellStyle name="Text upozornění" xfId="45" builtinId="11" customBuiltin="1"/>
    <cellStyle name="Tučně" xfId="21" xr:uid="{00000000-0005-0000-0000-000033010000}"/>
    <cellStyle name="TYP ŘÁDKU_4(sloupceJ-L)" xfId="22" xr:uid="{00000000-0005-0000-0000-000034010000}"/>
    <cellStyle name="Vstup" xfId="40" builtinId="20" customBuiltin="1"/>
    <cellStyle name="Výpočet" xfId="42" builtinId="22" customBuiltin="1"/>
    <cellStyle name="Výstup" xfId="41" builtinId="21" customBuiltin="1"/>
    <cellStyle name="Vysvětlující text" xfId="46" builtinId="53" customBuiltin="1"/>
    <cellStyle name="Währung [0]_Tabelle1" xfId="23" xr:uid="{00000000-0005-0000-0000-000039010000}"/>
    <cellStyle name="Währung_Tabelle1" xfId="24" xr:uid="{00000000-0005-0000-0000-00003A010000}"/>
    <cellStyle name="základní" xfId="25" xr:uid="{00000000-0005-0000-0000-00003B010000}"/>
    <cellStyle name="Zvýraznění 1" xfId="48" builtinId="29" customBuiltin="1"/>
    <cellStyle name="Zvýraznění 2" xfId="52" builtinId="33" customBuiltin="1"/>
    <cellStyle name="Zvýraznění 3" xfId="56" builtinId="37" customBuiltin="1"/>
    <cellStyle name="Zvýraznění 4" xfId="60" builtinId="41" customBuiltin="1"/>
    <cellStyle name="Zvýraznění 5" xfId="64" builtinId="45" customBuiltin="1"/>
    <cellStyle name="Zvýraznění 6" xfId="6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tabSelected="1" zoomScaleNormal="100" workbookViewId="0">
      <selection activeCell="O7" sqref="O7"/>
    </sheetView>
  </sheetViews>
  <sheetFormatPr defaultRowHeight="15.75"/>
  <cols>
    <col min="1" max="1" width="2.125" customWidth="1"/>
    <col min="2" max="2" width="1.625" customWidth="1"/>
    <col min="3" max="3" width="2.375" customWidth="1"/>
    <col min="4" max="4" width="6" customWidth="1"/>
    <col min="5" max="5" width="11.875" customWidth="1"/>
    <col min="6" max="6" width="0.5" customWidth="1"/>
    <col min="7" max="7" width="2.25" customWidth="1"/>
    <col min="8" max="8" width="2.375" customWidth="1"/>
    <col min="9" max="9" width="8.5" customWidth="1"/>
    <col min="10" max="10" width="11.875" customWidth="1"/>
    <col min="11" max="11" width="0.625" customWidth="1"/>
    <col min="12" max="12" width="2.125" customWidth="1"/>
    <col min="13" max="13" width="2.5" customWidth="1"/>
    <col min="14" max="14" width="1.75" customWidth="1"/>
    <col min="15" max="15" width="11.125" customWidth="1"/>
    <col min="16" max="16" width="2.5" customWidth="1"/>
    <col min="17" max="17" width="1.75" customWidth="1"/>
    <col min="18" max="18" width="11.875" customWidth="1"/>
  </cols>
  <sheetData>
    <row r="1" spans="1:18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9"/>
    </row>
    <row r="2" spans="1:18" ht="23.25">
      <c r="A2" s="60"/>
      <c r="B2" s="61"/>
      <c r="C2" s="61"/>
      <c r="D2" s="61"/>
      <c r="E2" s="61"/>
      <c r="F2" s="61"/>
      <c r="G2" s="62" t="s">
        <v>282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3"/>
    </row>
    <row r="3" spans="1:18">
      <c r="A3" s="64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65"/>
    </row>
    <row r="4" spans="1:18">
      <c r="A4" s="6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67"/>
    </row>
    <row r="5" spans="1:18" ht="35.25" customHeight="1">
      <c r="A5" s="68"/>
      <c r="B5" s="54" t="s">
        <v>19</v>
      </c>
      <c r="C5" s="54"/>
      <c r="D5" s="54"/>
      <c r="E5" s="195" t="s">
        <v>274</v>
      </c>
      <c r="F5" s="196"/>
      <c r="G5" s="196"/>
      <c r="H5" s="196"/>
      <c r="I5" s="196"/>
      <c r="J5" s="197"/>
      <c r="K5" s="54"/>
      <c r="L5" s="54"/>
      <c r="M5" s="54"/>
      <c r="N5" s="54"/>
      <c r="O5" s="54"/>
      <c r="P5" s="18"/>
      <c r="Q5" s="21"/>
      <c r="R5" s="69"/>
    </row>
    <row r="6" spans="1:18">
      <c r="A6" s="68"/>
      <c r="B6" s="54"/>
      <c r="C6" s="54"/>
      <c r="D6" s="54"/>
      <c r="E6" s="22"/>
      <c r="F6" s="54"/>
      <c r="G6" s="54"/>
      <c r="H6" s="54"/>
      <c r="I6" s="54"/>
      <c r="J6" s="23"/>
      <c r="K6" s="54"/>
      <c r="L6" s="54"/>
      <c r="M6" s="54"/>
      <c r="N6" s="54"/>
      <c r="O6" s="54"/>
      <c r="P6" s="24"/>
      <c r="Q6" s="70"/>
      <c r="R6" s="71"/>
    </row>
    <row r="7" spans="1:18">
      <c r="A7" s="68"/>
      <c r="B7" s="54"/>
      <c r="C7" s="54"/>
      <c r="D7" s="54"/>
      <c r="E7" s="22"/>
      <c r="F7" s="54"/>
      <c r="G7" s="54"/>
      <c r="H7" s="54"/>
      <c r="I7" s="54"/>
      <c r="J7" s="23"/>
      <c r="K7" s="54"/>
      <c r="L7" s="54"/>
      <c r="M7" s="54"/>
      <c r="N7" s="54"/>
      <c r="O7" s="54"/>
      <c r="P7" s="24"/>
      <c r="Q7" s="70"/>
      <c r="R7" s="71"/>
    </row>
    <row r="8" spans="1:18">
      <c r="A8" s="68"/>
      <c r="B8" s="54" t="s">
        <v>21</v>
      </c>
      <c r="C8" s="54"/>
      <c r="D8" s="54"/>
      <c r="E8" s="120" t="s">
        <v>275</v>
      </c>
      <c r="F8" s="54"/>
      <c r="G8" s="54"/>
      <c r="H8" s="54"/>
      <c r="I8" s="54"/>
      <c r="J8" s="23"/>
      <c r="K8" s="54"/>
      <c r="L8" s="54"/>
      <c r="M8" s="54"/>
      <c r="N8" s="54"/>
      <c r="O8" s="54"/>
      <c r="P8" s="22"/>
      <c r="Q8" s="70"/>
      <c r="R8" s="71"/>
    </row>
    <row r="9" spans="1:18">
      <c r="A9" s="68"/>
      <c r="B9" s="54"/>
      <c r="C9" s="54"/>
      <c r="D9" s="54"/>
      <c r="E9" s="25" t="s">
        <v>20</v>
      </c>
      <c r="F9" s="54"/>
      <c r="G9" s="54"/>
      <c r="H9" s="54"/>
      <c r="I9" s="54"/>
      <c r="J9" s="23"/>
      <c r="K9" s="54"/>
      <c r="L9" s="54"/>
      <c r="M9" s="54"/>
      <c r="N9" s="54"/>
      <c r="O9" s="54"/>
      <c r="P9" s="24"/>
      <c r="Q9" s="70"/>
      <c r="R9" s="71"/>
    </row>
    <row r="10" spans="1:18">
      <c r="A10" s="68"/>
      <c r="B10" s="54"/>
      <c r="C10" s="54"/>
      <c r="D10" s="54"/>
      <c r="E10" s="25"/>
      <c r="F10" s="54"/>
      <c r="G10" s="54"/>
      <c r="H10" s="54"/>
      <c r="I10" s="54"/>
      <c r="J10" s="23"/>
      <c r="K10" s="54"/>
      <c r="L10" s="54"/>
      <c r="M10" s="54"/>
      <c r="N10" s="54"/>
      <c r="O10" s="54"/>
      <c r="P10" s="24"/>
      <c r="Q10" s="70"/>
      <c r="R10" s="71"/>
    </row>
    <row r="11" spans="1:18">
      <c r="A11" s="68"/>
      <c r="B11" s="54" t="s">
        <v>22</v>
      </c>
      <c r="C11" s="54"/>
      <c r="D11" s="54"/>
      <c r="E11" s="121" t="s">
        <v>276</v>
      </c>
      <c r="F11" s="26"/>
      <c r="G11" s="26"/>
      <c r="H11" s="26"/>
      <c r="I11" s="26"/>
      <c r="J11" s="27"/>
      <c r="K11" s="54"/>
      <c r="L11" s="54"/>
      <c r="M11" s="54"/>
      <c r="N11" s="54"/>
      <c r="O11" s="54"/>
      <c r="P11" s="28"/>
      <c r="Q11" s="29"/>
      <c r="R11" s="72"/>
    </row>
    <row r="12" spans="1:18">
      <c r="A12" s="68"/>
      <c r="B12" s="54"/>
      <c r="C12" s="54"/>
      <c r="D12" s="54"/>
      <c r="E12" s="73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70"/>
      <c r="Q12" s="70"/>
      <c r="R12" s="71"/>
    </row>
    <row r="13" spans="1:18">
      <c r="A13" s="68"/>
      <c r="B13" s="54"/>
      <c r="C13" s="54"/>
      <c r="D13" s="54"/>
      <c r="E13" s="73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70"/>
      <c r="Q13" s="70"/>
      <c r="R13" s="71"/>
    </row>
    <row r="14" spans="1:18">
      <c r="A14" s="68"/>
      <c r="B14" s="54"/>
      <c r="C14" s="54"/>
      <c r="D14" s="54"/>
      <c r="E14" s="73" t="s">
        <v>20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70"/>
      <c r="Q14" s="70"/>
      <c r="R14" s="71"/>
    </row>
    <row r="15" spans="1:18">
      <c r="A15" s="68"/>
      <c r="B15" s="54"/>
      <c r="C15" s="54"/>
      <c r="D15" s="54"/>
      <c r="E15" s="73" t="s">
        <v>20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70"/>
      <c r="Q15" s="70"/>
      <c r="R15" s="71"/>
    </row>
    <row r="16" spans="1:18">
      <c r="A16" s="68"/>
      <c r="B16" s="54"/>
      <c r="C16" s="54"/>
      <c r="D16" s="54"/>
      <c r="E16" s="73" t="s">
        <v>20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70"/>
      <c r="Q16" s="70"/>
      <c r="R16" s="71"/>
    </row>
    <row r="17" spans="1:18">
      <c r="A17" s="68"/>
      <c r="B17" s="54"/>
      <c r="C17" s="54"/>
      <c r="D17" s="54"/>
      <c r="E17" s="73" t="s">
        <v>20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70"/>
      <c r="Q17" s="70"/>
      <c r="R17" s="71"/>
    </row>
    <row r="18" spans="1:18">
      <c r="A18" s="68"/>
      <c r="B18" s="54"/>
      <c r="C18" s="54"/>
      <c r="D18" s="54"/>
      <c r="E18" s="73" t="s">
        <v>20</v>
      </c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70"/>
      <c r="Q18" s="70"/>
      <c r="R18" s="71"/>
    </row>
    <row r="19" spans="1:18">
      <c r="A19" s="68"/>
      <c r="B19" s="74" t="s">
        <v>13</v>
      </c>
      <c r="C19" s="54"/>
      <c r="D19" s="54"/>
      <c r="E19" s="7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71"/>
    </row>
    <row r="20" spans="1:18" ht="46.5" customHeight="1">
      <c r="A20" s="68"/>
      <c r="B20" s="54" t="s">
        <v>23</v>
      </c>
      <c r="C20" s="54"/>
      <c r="D20" s="54"/>
      <c r="E20" s="198" t="s">
        <v>277</v>
      </c>
      <c r="F20" s="199"/>
      <c r="G20" s="199"/>
      <c r="H20" s="199"/>
      <c r="I20" s="199"/>
      <c r="J20" s="200"/>
      <c r="K20" s="54"/>
      <c r="L20" s="54"/>
      <c r="M20" s="54"/>
      <c r="N20" s="54"/>
      <c r="O20" s="30"/>
      <c r="P20" s="31"/>
      <c r="Q20" s="32"/>
      <c r="R20" s="75"/>
    </row>
    <row r="21" spans="1:18" ht="22.5">
      <c r="A21" s="68"/>
      <c r="B21" s="54" t="s">
        <v>24</v>
      </c>
      <c r="C21" s="54"/>
      <c r="D21" s="54"/>
      <c r="E21" s="112" t="s">
        <v>191</v>
      </c>
      <c r="F21" s="54"/>
      <c r="G21" s="54"/>
      <c r="H21" s="54"/>
      <c r="I21" s="54"/>
      <c r="J21" s="23"/>
      <c r="K21" s="54"/>
      <c r="L21" s="54"/>
      <c r="M21" s="54"/>
      <c r="N21" s="54"/>
      <c r="O21" s="30"/>
      <c r="P21" s="31"/>
      <c r="Q21" s="32"/>
      <c r="R21" s="75"/>
    </row>
    <row r="22" spans="1:18">
      <c r="A22" s="68"/>
      <c r="B22" s="54"/>
      <c r="C22" s="54"/>
      <c r="D22" s="54"/>
      <c r="E22" s="113"/>
      <c r="F22" s="26"/>
      <c r="G22" s="26"/>
      <c r="H22" s="26"/>
      <c r="I22" s="26"/>
      <c r="J22" s="27"/>
      <c r="K22" s="54"/>
      <c r="L22" s="54"/>
      <c r="M22" s="54"/>
      <c r="N22" s="54"/>
      <c r="O22" s="30"/>
      <c r="P22" s="31"/>
      <c r="Q22" s="32"/>
      <c r="R22" s="75"/>
    </row>
    <row r="23" spans="1:18">
      <c r="A23" s="68"/>
      <c r="B23" s="54"/>
      <c r="C23" s="54"/>
      <c r="D23" s="54"/>
      <c r="E23" s="76"/>
      <c r="F23" s="54"/>
      <c r="G23" s="54" t="s">
        <v>26</v>
      </c>
      <c r="H23" s="54"/>
      <c r="I23" s="54"/>
      <c r="J23" s="54"/>
      <c r="K23" s="54"/>
      <c r="L23" s="54"/>
      <c r="M23" s="54"/>
      <c r="N23" s="54"/>
      <c r="O23" s="76" t="s">
        <v>27</v>
      </c>
      <c r="P23" s="70"/>
      <c r="Q23" s="70"/>
      <c r="R23" s="77"/>
    </row>
    <row r="24" spans="1:18">
      <c r="A24" s="68"/>
      <c r="B24" s="54"/>
      <c r="C24" s="54"/>
      <c r="D24" s="54"/>
      <c r="E24" s="30"/>
      <c r="F24" s="54"/>
      <c r="G24" s="115" t="s">
        <v>117</v>
      </c>
      <c r="H24" s="34"/>
      <c r="I24" s="35"/>
      <c r="J24" s="54"/>
      <c r="K24" s="54"/>
      <c r="L24" s="54"/>
      <c r="M24" s="54"/>
      <c r="N24" s="54"/>
      <c r="O24" s="114" t="s">
        <v>278</v>
      </c>
      <c r="P24" s="70"/>
      <c r="Q24" s="70"/>
      <c r="R24" s="78"/>
    </row>
    <row r="25" spans="1:18">
      <c r="A25" s="79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80"/>
    </row>
    <row r="26" spans="1:18">
      <c r="A26" s="81" t="s">
        <v>24</v>
      </c>
      <c r="B26" s="54"/>
      <c r="C26" s="54"/>
      <c r="D26" s="54"/>
      <c r="E26" s="54"/>
      <c r="F26" s="23"/>
      <c r="G26" s="45"/>
      <c r="H26" s="54"/>
      <c r="I26" s="54"/>
      <c r="J26" s="54"/>
      <c r="K26" s="54"/>
      <c r="L26" s="55"/>
      <c r="M26" s="27"/>
      <c r="N26" s="56" t="s">
        <v>29</v>
      </c>
      <c r="O26" s="26"/>
      <c r="P26" s="26"/>
      <c r="Q26" s="26"/>
      <c r="R26" s="71"/>
    </row>
    <row r="27" spans="1:18">
      <c r="A27" s="68"/>
      <c r="B27" s="54"/>
      <c r="C27" s="54"/>
      <c r="D27" s="54"/>
      <c r="E27" s="54"/>
      <c r="F27" s="23"/>
      <c r="G27" s="45"/>
      <c r="H27" s="54"/>
      <c r="I27" s="54"/>
      <c r="J27" s="54"/>
      <c r="K27" s="54"/>
      <c r="L27" s="41">
        <v>23</v>
      </c>
      <c r="M27" s="42" t="s">
        <v>38</v>
      </c>
      <c r="N27" s="34"/>
      <c r="O27" s="34"/>
      <c r="P27" s="34"/>
      <c r="Q27" s="34"/>
      <c r="R27" s="53">
        <f>rekap!C27</f>
        <v>0</v>
      </c>
    </row>
    <row r="28" spans="1:18">
      <c r="A28" s="82" t="s">
        <v>30</v>
      </c>
      <c r="B28" s="26"/>
      <c r="C28" s="26"/>
      <c r="D28" s="26"/>
      <c r="E28" s="26"/>
      <c r="F28" s="27"/>
      <c r="G28" s="46" t="s">
        <v>31</v>
      </c>
      <c r="H28" s="26"/>
      <c r="I28" s="26"/>
      <c r="J28" s="26"/>
      <c r="K28" s="26"/>
      <c r="L28" s="41">
        <v>24</v>
      </c>
      <c r="M28" s="47">
        <v>15</v>
      </c>
      <c r="N28" s="27" t="s">
        <v>28</v>
      </c>
      <c r="O28" s="48">
        <v>0</v>
      </c>
      <c r="P28" s="34" t="s">
        <v>32</v>
      </c>
      <c r="Q28" s="33"/>
      <c r="R28" s="83">
        <f>0.15*O28</f>
        <v>0</v>
      </c>
    </row>
    <row r="29" spans="1:18">
      <c r="A29" s="84" t="s">
        <v>23</v>
      </c>
      <c r="B29" s="19"/>
      <c r="C29" s="19"/>
      <c r="D29" s="19"/>
      <c r="E29" s="19"/>
      <c r="F29" s="20"/>
      <c r="G29" s="49"/>
      <c r="H29" s="19"/>
      <c r="I29" s="19"/>
      <c r="J29" s="19"/>
      <c r="K29" s="19"/>
      <c r="L29" s="41">
        <v>25</v>
      </c>
      <c r="M29" s="50">
        <v>21</v>
      </c>
      <c r="N29" s="33" t="s">
        <v>28</v>
      </c>
      <c r="O29" s="48">
        <f>R27</f>
        <v>0</v>
      </c>
      <c r="P29" s="34" t="s">
        <v>32</v>
      </c>
      <c r="Q29" s="33"/>
      <c r="R29" s="85">
        <f>0.21*O29</f>
        <v>0</v>
      </c>
    </row>
    <row r="30" spans="1:18">
      <c r="A30" s="68"/>
      <c r="B30" s="54"/>
      <c r="C30" s="54"/>
      <c r="D30" s="54"/>
      <c r="E30" s="54"/>
      <c r="F30" s="23"/>
      <c r="G30" s="45"/>
      <c r="H30" s="54"/>
      <c r="I30" s="54"/>
      <c r="J30" s="54"/>
      <c r="K30" s="54"/>
      <c r="L30" s="43">
        <v>26</v>
      </c>
      <c r="M30" s="51" t="s">
        <v>33</v>
      </c>
      <c r="N30" s="44"/>
      <c r="O30" s="44"/>
      <c r="P30" s="44"/>
      <c r="Q30" s="44"/>
      <c r="R30" s="52">
        <f>R27+R28+R29</f>
        <v>0</v>
      </c>
    </row>
    <row r="31" spans="1:18">
      <c r="A31" s="82" t="s">
        <v>30</v>
      </c>
      <c r="B31" s="26"/>
      <c r="C31" s="26"/>
      <c r="D31" s="26"/>
      <c r="E31" s="26"/>
      <c r="F31" s="27"/>
      <c r="G31" s="46" t="s">
        <v>31</v>
      </c>
      <c r="H31" s="26"/>
      <c r="I31" s="26"/>
      <c r="J31" s="26"/>
      <c r="K31" s="26"/>
      <c r="L31" s="39" t="s">
        <v>18</v>
      </c>
      <c r="M31" s="38"/>
      <c r="N31" s="40" t="s">
        <v>34</v>
      </c>
      <c r="O31" s="37"/>
      <c r="P31" s="37"/>
      <c r="Q31" s="37"/>
      <c r="R31" s="86"/>
    </row>
    <row r="32" spans="1:18">
      <c r="A32" s="84" t="s">
        <v>25</v>
      </c>
      <c r="B32" s="19"/>
      <c r="C32" s="19"/>
      <c r="D32" s="19"/>
      <c r="E32" s="19"/>
      <c r="F32" s="20"/>
      <c r="G32" s="49"/>
      <c r="H32" s="19"/>
      <c r="I32" s="19"/>
      <c r="J32" s="19"/>
      <c r="K32" s="19"/>
      <c r="L32" s="41">
        <v>27</v>
      </c>
      <c r="M32" s="42" t="s">
        <v>35</v>
      </c>
      <c r="N32" s="34"/>
      <c r="O32" s="34"/>
      <c r="P32" s="34"/>
      <c r="Q32" s="33"/>
      <c r="R32" s="87">
        <v>0</v>
      </c>
    </row>
    <row r="33" spans="1:18">
      <c r="A33" s="68"/>
      <c r="B33" s="54"/>
      <c r="C33" s="54"/>
      <c r="D33" s="54"/>
      <c r="E33" s="54"/>
      <c r="F33" s="23"/>
      <c r="G33" s="45"/>
      <c r="H33" s="54"/>
      <c r="I33" s="54"/>
      <c r="J33" s="54"/>
      <c r="K33" s="54"/>
      <c r="L33" s="41">
        <v>28</v>
      </c>
      <c r="M33" s="42" t="s">
        <v>36</v>
      </c>
      <c r="N33" s="34"/>
      <c r="O33" s="34"/>
      <c r="P33" s="34"/>
      <c r="Q33" s="33"/>
      <c r="R33" s="87">
        <v>0</v>
      </c>
    </row>
    <row r="34" spans="1:18">
      <c r="A34" s="88" t="s">
        <v>30</v>
      </c>
      <c r="B34" s="89"/>
      <c r="C34" s="89"/>
      <c r="D34" s="89"/>
      <c r="E34" s="89"/>
      <c r="F34" s="90"/>
      <c r="G34" s="91" t="s">
        <v>31</v>
      </c>
      <c r="H34" s="89"/>
      <c r="I34" s="89"/>
      <c r="J34" s="89"/>
      <c r="K34" s="89"/>
      <c r="L34" s="92">
        <v>29</v>
      </c>
      <c r="M34" s="93" t="s">
        <v>37</v>
      </c>
      <c r="N34" s="94"/>
      <c r="O34" s="94"/>
      <c r="P34" s="94"/>
      <c r="Q34" s="95"/>
      <c r="R34" s="96">
        <v>0</v>
      </c>
    </row>
  </sheetData>
  <mergeCells count="2">
    <mergeCell ref="E5:J5"/>
    <mergeCell ref="E20:J20"/>
  </mergeCells>
  <pageMargins left="0.70866141732283472" right="0.70866141732283472" top="0.78740157480314965" bottom="0.78740157480314965" header="0.31496062992125984" footer="0.31496062992125984"/>
  <pageSetup paperSize="9" scale="9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8"/>
  <sheetViews>
    <sheetView zoomScaleNormal="100" workbookViewId="0">
      <selection activeCell="G8" sqref="G8"/>
    </sheetView>
  </sheetViews>
  <sheetFormatPr defaultRowHeight="15.75"/>
  <cols>
    <col min="1" max="1" width="10.25" customWidth="1"/>
    <col min="2" max="2" width="48.75" customWidth="1"/>
    <col min="3" max="3" width="14.75" bestFit="1" customWidth="1"/>
    <col min="4" max="4" width="11.75" bestFit="1" customWidth="1"/>
  </cols>
  <sheetData>
    <row r="1" spans="1:4" ht="18">
      <c r="A1" s="1" t="s">
        <v>283</v>
      </c>
      <c r="B1" s="2"/>
      <c r="C1" s="2"/>
    </row>
    <row r="2" spans="1:4">
      <c r="A2" s="3" t="s">
        <v>5</v>
      </c>
      <c r="B2" s="4" t="str">
        <f>Krycí!E5</f>
        <v>CENTRUM AKTIVNÍCH SENIORŮ</v>
      </c>
      <c r="C2" s="5"/>
    </row>
    <row r="3" spans="1:4">
      <c r="A3" s="3" t="s">
        <v>6</v>
      </c>
      <c r="B3" s="193" t="str">
        <f>Krycí!E8</f>
        <v>SO 03 Centrum aktivních seniorů</v>
      </c>
      <c r="C3" s="6"/>
    </row>
    <row r="4" spans="1:4">
      <c r="A4" s="3" t="s">
        <v>7</v>
      </c>
      <c r="B4" s="4"/>
      <c r="C4" s="6"/>
    </row>
    <row r="5" spans="1:4">
      <c r="A5" s="3" t="s">
        <v>8</v>
      </c>
      <c r="B5" s="193" t="str">
        <f>Krycí!E11</f>
        <v>D-03.10 Elektrická požární signalizace  - EPS</v>
      </c>
      <c r="C5" s="6"/>
    </row>
    <row r="6" spans="1:4">
      <c r="A6" s="4" t="s">
        <v>9</v>
      </c>
      <c r="B6" s="4"/>
      <c r="C6" s="6"/>
    </row>
    <row r="7" spans="1:4">
      <c r="A7" s="4"/>
      <c r="B7" s="4"/>
      <c r="C7" s="6"/>
    </row>
    <row r="8" spans="1:4" ht="56.25">
      <c r="A8" s="4" t="s">
        <v>10</v>
      </c>
      <c r="B8" s="122" t="str">
        <f>Krycí!E20</f>
        <v xml:space="preserve">Statutární město Frýdek-Místek, 
Radniční 1148, 738 01 Frýdek-Místek
</v>
      </c>
      <c r="C8" s="6"/>
    </row>
    <row r="9" spans="1:4">
      <c r="A9" s="4" t="s">
        <v>11</v>
      </c>
      <c r="B9" s="4" t="str">
        <f>Krycí!E21</f>
        <v>elektro-projekce s.r.o. Ostrava</v>
      </c>
      <c r="C9" s="6"/>
    </row>
    <row r="10" spans="1:4">
      <c r="A10" s="4" t="s">
        <v>12</v>
      </c>
      <c r="B10" s="111" t="str">
        <f>Krycí!O24</f>
        <v>11/2017</v>
      </c>
      <c r="C10" s="6"/>
    </row>
    <row r="11" spans="1:4">
      <c r="A11" s="7" t="s">
        <v>13</v>
      </c>
      <c r="B11" s="7"/>
      <c r="C11" s="6"/>
    </row>
    <row r="12" spans="1:4">
      <c r="A12" s="2"/>
      <c r="B12" s="2"/>
      <c r="C12" s="2"/>
    </row>
    <row r="13" spans="1:4">
      <c r="A13" s="8" t="s">
        <v>14</v>
      </c>
      <c r="B13" s="9" t="s">
        <v>15</v>
      </c>
      <c r="C13" s="10" t="s">
        <v>16</v>
      </c>
    </row>
    <row r="14" spans="1:4">
      <c r="A14" s="11">
        <v>1</v>
      </c>
      <c r="B14" s="12">
        <v>2</v>
      </c>
      <c r="C14" s="13">
        <v>3</v>
      </c>
    </row>
    <row r="15" spans="1:4">
      <c r="A15" s="14"/>
      <c r="B15" s="15"/>
      <c r="C15" s="15"/>
    </row>
    <row r="16" spans="1:4" s="98" customFormat="1" ht="12.75">
      <c r="A16" s="106" t="str">
        <f>EPS!A3</f>
        <v>A</v>
      </c>
      <c r="B16" s="107" t="str">
        <f>EPS!C3</f>
        <v>EPS - Elektrická požární signalizace</v>
      </c>
      <c r="C16" s="108">
        <f>EPS!K3</f>
        <v>0</v>
      </c>
      <c r="D16" s="108"/>
    </row>
    <row r="17" spans="1:4" s="98" customFormat="1" ht="12.75">
      <c r="A17" s="106"/>
      <c r="B17" s="107"/>
      <c r="C17" s="108"/>
      <c r="D17" s="108"/>
    </row>
    <row r="18" spans="1:4" s="98" customFormat="1" ht="12.75">
      <c r="A18" s="106"/>
      <c r="B18" s="107"/>
      <c r="C18" s="108"/>
      <c r="D18" s="108"/>
    </row>
    <row r="19" spans="1:4" s="98" customFormat="1" ht="12.75">
      <c r="A19" s="106"/>
      <c r="B19" s="107"/>
      <c r="C19" s="108"/>
      <c r="D19" s="108"/>
    </row>
    <row r="20" spans="1:4" s="98" customFormat="1" ht="12.75">
      <c r="A20" s="106"/>
      <c r="B20" s="107"/>
      <c r="C20" s="108"/>
      <c r="D20" s="108"/>
    </row>
    <row r="21" spans="1:4" s="98" customFormat="1" ht="12.75">
      <c r="A21" s="106"/>
      <c r="B21" s="107"/>
      <c r="C21" s="108"/>
      <c r="D21" s="108"/>
    </row>
    <row r="22" spans="1:4" s="98" customFormat="1" ht="12.75">
      <c r="A22" s="106"/>
      <c r="B22" s="107"/>
      <c r="C22" s="108"/>
    </row>
    <row r="23" spans="1:4" s="98" customFormat="1" ht="12.75">
      <c r="A23" s="106"/>
      <c r="B23" s="107"/>
      <c r="C23" s="108"/>
    </row>
    <row r="24" spans="1:4" s="98" customFormat="1" ht="12.75">
      <c r="A24" s="106"/>
      <c r="B24" s="107"/>
      <c r="C24" s="108"/>
    </row>
    <row r="25" spans="1:4" s="98" customFormat="1" ht="12.75">
      <c r="A25" s="106"/>
      <c r="B25" s="107"/>
      <c r="C25" s="108"/>
    </row>
    <row r="26" spans="1:4">
      <c r="A26" s="101"/>
      <c r="B26" s="102"/>
      <c r="C26" s="103"/>
    </row>
    <row r="27" spans="1:4" s="100" customFormat="1">
      <c r="A27" s="99"/>
      <c r="B27" s="104" t="s">
        <v>46</v>
      </c>
      <c r="C27" s="105">
        <f>SUM(C16:C26)</f>
        <v>0</v>
      </c>
      <c r="D27" s="109"/>
    </row>
    <row r="28" spans="1:4">
      <c r="C28" s="110"/>
    </row>
  </sheetData>
  <pageMargins left="0.78740157480314965" right="0.23622047244094491" top="0.74803149606299213" bottom="0.74803149606299213" header="0.31496062992125984" footer="0.31496062992125984"/>
  <pageSetup paperSize="9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17"/>
  <sheetViews>
    <sheetView view="pageBreakPreview" zoomScaleNormal="100" zoomScaleSheetLayoutView="100" workbookViewId="0">
      <pane ySplit="1" topLeftCell="A26" activePane="bottomLeft" state="frozen"/>
      <selection activeCell="O20" sqref="O20"/>
      <selection pane="bottomLeft" activeCell="C113" sqref="C113"/>
    </sheetView>
  </sheetViews>
  <sheetFormatPr defaultRowHeight="15.75"/>
  <cols>
    <col min="1" max="1" width="7.5" style="132" customWidth="1"/>
    <col min="2" max="2" width="8.25" style="132" customWidth="1"/>
    <col min="3" max="3" width="75.875" style="132" customWidth="1"/>
    <col min="4" max="4" width="7.875" style="132" customWidth="1"/>
    <col min="5" max="5" width="10.375" style="186" customWidth="1"/>
    <col min="6" max="6" width="8.625" style="187" customWidth="1"/>
    <col min="7" max="9" width="8.125" style="187" customWidth="1"/>
    <col min="10" max="10" width="9.375" style="187" hidden="1" customWidth="1"/>
    <col min="11" max="11" width="11.75" style="186" customWidth="1"/>
    <col min="12" max="16384" width="9" style="132"/>
  </cols>
  <sheetData>
    <row r="1" spans="1:11" ht="47.25" customHeight="1" thickTop="1" thickBot="1">
      <c r="A1" s="125" t="s">
        <v>42</v>
      </c>
      <c r="B1" s="126" t="s">
        <v>0</v>
      </c>
      <c r="C1" s="127" t="s">
        <v>1</v>
      </c>
      <c r="D1" s="128" t="s">
        <v>2</v>
      </c>
      <c r="E1" s="129" t="s">
        <v>43</v>
      </c>
      <c r="F1" s="130" t="s">
        <v>39</v>
      </c>
      <c r="G1" s="130" t="s">
        <v>40</v>
      </c>
      <c r="H1" s="130" t="s">
        <v>41</v>
      </c>
      <c r="I1" s="97" t="s">
        <v>271</v>
      </c>
      <c r="J1" s="97" t="s">
        <v>189</v>
      </c>
      <c r="K1" s="131" t="s">
        <v>44</v>
      </c>
    </row>
    <row r="2" spans="1:11" ht="18.600000000000001" customHeight="1" thickTop="1" thickBot="1">
      <c r="A2" s="133"/>
      <c r="B2" s="134"/>
      <c r="C2" s="135"/>
      <c r="D2" s="134"/>
      <c r="E2" s="136"/>
      <c r="F2" s="137"/>
      <c r="G2" s="137"/>
      <c r="H2" s="137"/>
      <c r="I2" s="137"/>
      <c r="J2" s="137"/>
      <c r="K2" s="138"/>
    </row>
    <row r="3" spans="1:11" s="144" customFormat="1" ht="16.5" thickBot="1">
      <c r="A3" s="123" t="s">
        <v>17</v>
      </c>
      <c r="B3" s="139"/>
      <c r="C3" s="140" t="s">
        <v>96</v>
      </c>
      <c r="D3" s="141"/>
      <c r="E3" s="141"/>
      <c r="F3" s="142"/>
      <c r="G3" s="142"/>
      <c r="H3" s="201" t="s">
        <v>45</v>
      </c>
      <c r="I3" s="202"/>
      <c r="J3" s="202"/>
      <c r="K3" s="143">
        <f>SUM(K4:K116)</f>
        <v>0</v>
      </c>
    </row>
    <row r="4" spans="1:11" s="144" customFormat="1" ht="31.5">
      <c r="A4" s="188" t="s">
        <v>54</v>
      </c>
      <c r="B4" s="189" t="s">
        <v>54</v>
      </c>
      <c r="C4" s="124" t="s">
        <v>279</v>
      </c>
      <c r="D4" s="146" t="s">
        <v>4</v>
      </c>
      <c r="E4" s="147">
        <v>0</v>
      </c>
      <c r="F4" s="148">
        <f>G4+H4+I4</f>
        <v>1</v>
      </c>
      <c r="G4" s="148">
        <v>1</v>
      </c>
      <c r="H4" s="148">
        <v>0</v>
      </c>
      <c r="I4" s="149">
        <v>0</v>
      </c>
      <c r="J4" s="149"/>
      <c r="K4" s="150">
        <f t="shared" ref="K4:K93" si="0">F4*E4</f>
        <v>0</v>
      </c>
    </row>
    <row r="5" spans="1:11" s="144" customFormat="1">
      <c r="A5" s="188" t="s">
        <v>55</v>
      </c>
      <c r="B5" s="189" t="s">
        <v>55</v>
      </c>
      <c r="C5" s="145" t="s">
        <v>255</v>
      </c>
      <c r="D5" s="146" t="s">
        <v>4</v>
      </c>
      <c r="E5" s="151">
        <v>0</v>
      </c>
      <c r="F5" s="149">
        <f>G5+H5+I5</f>
        <v>1</v>
      </c>
      <c r="G5" s="149">
        <v>1</v>
      </c>
      <c r="H5" s="149">
        <v>0</v>
      </c>
      <c r="I5" s="149"/>
      <c r="J5" s="149"/>
      <c r="K5" s="150">
        <f t="shared" si="0"/>
        <v>0</v>
      </c>
    </row>
    <row r="6" spans="1:11" s="144" customFormat="1">
      <c r="A6" s="188" t="s">
        <v>56</v>
      </c>
      <c r="B6" s="189" t="s">
        <v>56</v>
      </c>
      <c r="C6" s="145" t="s">
        <v>254</v>
      </c>
      <c r="D6" s="146" t="s">
        <v>4</v>
      </c>
      <c r="E6" s="147">
        <v>0</v>
      </c>
      <c r="F6" s="149">
        <f t="shared" ref="F6:F52" si="1">G6+H6+I6</f>
        <v>1</v>
      </c>
      <c r="G6" s="149">
        <v>1</v>
      </c>
      <c r="H6" s="149">
        <v>0</v>
      </c>
      <c r="I6" s="149">
        <v>0</v>
      </c>
      <c r="J6" s="149"/>
      <c r="K6" s="150">
        <f t="shared" si="0"/>
        <v>0</v>
      </c>
    </row>
    <row r="7" spans="1:11" s="144" customFormat="1" ht="31.5">
      <c r="A7" s="188" t="s">
        <v>57</v>
      </c>
      <c r="B7" s="189" t="s">
        <v>57</v>
      </c>
      <c r="C7" s="145" t="s">
        <v>256</v>
      </c>
      <c r="D7" s="146" t="s">
        <v>4</v>
      </c>
      <c r="E7" s="147">
        <v>0</v>
      </c>
      <c r="F7" s="149">
        <f t="shared" si="1"/>
        <v>2</v>
      </c>
      <c r="G7" s="149">
        <v>2</v>
      </c>
      <c r="H7" s="149">
        <v>0</v>
      </c>
      <c r="I7" s="149">
        <v>0</v>
      </c>
      <c r="J7" s="149"/>
      <c r="K7" s="150">
        <f t="shared" si="0"/>
        <v>0</v>
      </c>
    </row>
    <row r="8" spans="1:11" s="144" customFormat="1" ht="31.5">
      <c r="A8" s="188" t="s">
        <v>58</v>
      </c>
      <c r="B8" s="189" t="s">
        <v>58</v>
      </c>
      <c r="C8" s="124" t="s">
        <v>280</v>
      </c>
      <c r="D8" s="146" t="s">
        <v>4</v>
      </c>
      <c r="E8" s="147">
        <v>0</v>
      </c>
      <c r="F8" s="149">
        <f t="shared" si="1"/>
        <v>1</v>
      </c>
      <c r="G8" s="149">
        <v>1</v>
      </c>
      <c r="H8" s="149">
        <v>0</v>
      </c>
      <c r="I8" s="149">
        <v>0</v>
      </c>
      <c r="J8" s="149"/>
      <c r="K8" s="150">
        <f t="shared" si="0"/>
        <v>0</v>
      </c>
    </row>
    <row r="9" spans="1:11" s="144" customFormat="1" ht="31.5" hidden="1">
      <c r="A9" s="188" t="s">
        <v>59</v>
      </c>
      <c r="B9" s="189" t="s">
        <v>59</v>
      </c>
      <c r="C9" s="145" t="s">
        <v>257</v>
      </c>
      <c r="D9" s="146" t="s">
        <v>4</v>
      </c>
      <c r="E9" s="147">
        <v>0</v>
      </c>
      <c r="F9" s="149">
        <f t="shared" si="1"/>
        <v>0</v>
      </c>
      <c r="G9" s="149">
        <v>0</v>
      </c>
      <c r="H9" s="149">
        <v>0</v>
      </c>
      <c r="I9" s="149"/>
      <c r="J9" s="149"/>
      <c r="K9" s="150">
        <f t="shared" si="0"/>
        <v>0</v>
      </c>
    </row>
    <row r="10" spans="1:11" s="144" customFormat="1">
      <c r="A10" s="188" t="s">
        <v>60</v>
      </c>
      <c r="B10" s="189" t="s">
        <v>60</v>
      </c>
      <c r="C10" s="124" t="s">
        <v>272</v>
      </c>
      <c r="D10" s="146" t="s">
        <v>4</v>
      </c>
      <c r="E10" s="147">
        <v>0</v>
      </c>
      <c r="F10" s="149">
        <f t="shared" si="1"/>
        <v>2</v>
      </c>
      <c r="G10" s="149">
        <v>2</v>
      </c>
      <c r="H10" s="149">
        <v>0</v>
      </c>
      <c r="I10" s="149">
        <v>0</v>
      </c>
      <c r="J10" s="149"/>
      <c r="K10" s="150">
        <f t="shared" si="0"/>
        <v>0</v>
      </c>
    </row>
    <row r="11" spans="1:11" s="144" customFormat="1">
      <c r="A11" s="188" t="s">
        <v>61</v>
      </c>
      <c r="B11" s="189" t="s">
        <v>61</v>
      </c>
      <c r="C11" s="145" t="s">
        <v>114</v>
      </c>
      <c r="D11" s="146" t="s">
        <v>4</v>
      </c>
      <c r="E11" s="147">
        <v>0</v>
      </c>
      <c r="F11" s="149">
        <f t="shared" si="1"/>
        <v>1</v>
      </c>
      <c r="G11" s="149">
        <v>1</v>
      </c>
      <c r="H11" s="149">
        <v>0</v>
      </c>
      <c r="I11" s="149">
        <v>0</v>
      </c>
      <c r="J11" s="149"/>
      <c r="K11" s="150">
        <f t="shared" si="0"/>
        <v>0</v>
      </c>
    </row>
    <row r="12" spans="1:11" s="144" customFormat="1" hidden="1">
      <c r="A12" s="188" t="s">
        <v>62</v>
      </c>
      <c r="B12" s="189" t="s">
        <v>62</v>
      </c>
      <c r="C12" s="116" t="s">
        <v>268</v>
      </c>
      <c r="D12" s="146" t="s">
        <v>4</v>
      </c>
      <c r="E12" s="147">
        <v>0</v>
      </c>
      <c r="F12" s="149">
        <f t="shared" si="1"/>
        <v>0</v>
      </c>
      <c r="G12" s="149">
        <v>0</v>
      </c>
      <c r="H12" s="149">
        <v>0</v>
      </c>
      <c r="I12" s="149"/>
      <c r="J12" s="149"/>
      <c r="K12" s="150">
        <f t="shared" si="0"/>
        <v>0</v>
      </c>
    </row>
    <row r="13" spans="1:11" s="144" customFormat="1" ht="15.75" customHeight="1">
      <c r="A13" s="188" t="s">
        <v>63</v>
      </c>
      <c r="B13" s="189" t="s">
        <v>63</v>
      </c>
      <c r="C13" s="194" t="s">
        <v>281</v>
      </c>
      <c r="D13" s="152" t="s">
        <v>207</v>
      </c>
      <c r="E13" s="147">
        <v>0</v>
      </c>
      <c r="F13" s="149">
        <f t="shared" si="1"/>
        <v>1</v>
      </c>
      <c r="G13" s="149">
        <v>0</v>
      </c>
      <c r="H13" s="149">
        <v>1</v>
      </c>
      <c r="I13" s="149">
        <v>0</v>
      </c>
      <c r="J13" s="149"/>
      <c r="K13" s="150">
        <f t="shared" si="0"/>
        <v>0</v>
      </c>
    </row>
    <row r="14" spans="1:11" s="144" customFormat="1" ht="15.75" customHeight="1">
      <c r="A14" s="188" t="s">
        <v>192</v>
      </c>
      <c r="B14" s="189" t="s">
        <v>192</v>
      </c>
      <c r="C14" s="153" t="s">
        <v>113</v>
      </c>
      <c r="D14" s="154" t="s">
        <v>4</v>
      </c>
      <c r="E14" s="147">
        <v>0</v>
      </c>
      <c r="F14" s="149">
        <f t="shared" si="1"/>
        <v>1</v>
      </c>
      <c r="G14" s="149">
        <v>1</v>
      </c>
      <c r="H14" s="149">
        <v>0</v>
      </c>
      <c r="I14" s="149">
        <v>0</v>
      </c>
      <c r="J14" s="149"/>
      <c r="K14" s="150">
        <f t="shared" si="0"/>
        <v>0</v>
      </c>
    </row>
    <row r="15" spans="1:11" s="144" customFormat="1">
      <c r="A15" s="188" t="s">
        <v>193</v>
      </c>
      <c r="B15" s="189" t="s">
        <v>193</v>
      </c>
      <c r="C15" s="153" t="s">
        <v>115</v>
      </c>
      <c r="D15" s="154" t="s">
        <v>4</v>
      </c>
      <c r="E15" s="147">
        <v>0</v>
      </c>
      <c r="F15" s="149">
        <f t="shared" si="1"/>
        <v>1</v>
      </c>
      <c r="G15" s="149">
        <v>1</v>
      </c>
      <c r="H15" s="149">
        <v>0</v>
      </c>
      <c r="I15" s="149">
        <v>0</v>
      </c>
      <c r="J15" s="149"/>
      <c r="K15" s="150">
        <f t="shared" si="0"/>
        <v>0</v>
      </c>
    </row>
    <row r="16" spans="1:11" s="144" customFormat="1">
      <c r="A16" s="188" t="s">
        <v>64</v>
      </c>
      <c r="B16" s="189" t="s">
        <v>64</v>
      </c>
      <c r="C16" s="156" t="s">
        <v>208</v>
      </c>
      <c r="D16" s="157" t="s">
        <v>4</v>
      </c>
      <c r="E16" s="147">
        <v>0</v>
      </c>
      <c r="F16" s="149">
        <f t="shared" si="1"/>
        <v>40</v>
      </c>
      <c r="G16" s="167">
        <v>16</v>
      </c>
      <c r="H16" s="167">
        <v>10</v>
      </c>
      <c r="I16" s="149">
        <v>14</v>
      </c>
      <c r="J16" s="149"/>
      <c r="K16" s="150">
        <f t="shared" si="0"/>
        <v>0</v>
      </c>
    </row>
    <row r="17" spans="1:11" s="144" customFormat="1" hidden="1">
      <c r="A17" s="188" t="s">
        <v>202</v>
      </c>
      <c r="B17" s="189" t="s">
        <v>202</v>
      </c>
      <c r="C17" s="156" t="s">
        <v>209</v>
      </c>
      <c r="D17" s="157" t="s">
        <v>4</v>
      </c>
      <c r="E17" s="147">
        <v>0</v>
      </c>
      <c r="F17" s="149">
        <f t="shared" si="1"/>
        <v>0</v>
      </c>
      <c r="G17" s="167">
        <v>0</v>
      </c>
      <c r="H17" s="167">
        <v>0</v>
      </c>
      <c r="I17" s="149"/>
      <c r="J17" s="149"/>
      <c r="K17" s="150">
        <f t="shared" si="0"/>
        <v>0</v>
      </c>
    </row>
    <row r="18" spans="1:11" s="144" customFormat="1">
      <c r="A18" s="188" t="s">
        <v>65</v>
      </c>
      <c r="B18" s="189" t="s">
        <v>65</v>
      </c>
      <c r="C18" s="156" t="s">
        <v>210</v>
      </c>
      <c r="D18" s="157" t="s">
        <v>4</v>
      </c>
      <c r="E18" s="147">
        <v>0</v>
      </c>
      <c r="F18" s="149">
        <f t="shared" si="1"/>
        <v>3</v>
      </c>
      <c r="G18" s="167">
        <v>2</v>
      </c>
      <c r="H18" s="167">
        <v>0</v>
      </c>
      <c r="I18" s="149">
        <v>1</v>
      </c>
      <c r="J18" s="149"/>
      <c r="K18" s="150">
        <f t="shared" si="0"/>
        <v>0</v>
      </c>
    </row>
    <row r="19" spans="1:11" s="144" customFormat="1" hidden="1">
      <c r="A19" s="188" t="s">
        <v>66</v>
      </c>
      <c r="B19" s="189" t="s">
        <v>66</v>
      </c>
      <c r="C19" s="156" t="s">
        <v>211</v>
      </c>
      <c r="D19" s="157" t="s">
        <v>4</v>
      </c>
      <c r="E19" s="147">
        <v>0</v>
      </c>
      <c r="F19" s="149">
        <f t="shared" si="1"/>
        <v>0</v>
      </c>
      <c r="G19" s="167">
        <v>0</v>
      </c>
      <c r="H19" s="167">
        <v>0</v>
      </c>
      <c r="I19" s="149"/>
      <c r="J19" s="149"/>
      <c r="K19" s="150">
        <f t="shared" si="0"/>
        <v>0</v>
      </c>
    </row>
    <row r="20" spans="1:11" s="144" customFormat="1">
      <c r="A20" s="188" t="s">
        <v>194</v>
      </c>
      <c r="B20" s="189" t="s">
        <v>194</v>
      </c>
      <c r="C20" s="159" t="s">
        <v>212</v>
      </c>
      <c r="D20" s="154" t="s">
        <v>4</v>
      </c>
      <c r="E20" s="147">
        <v>0</v>
      </c>
      <c r="F20" s="149">
        <f t="shared" si="1"/>
        <v>1</v>
      </c>
      <c r="G20" s="162">
        <v>1</v>
      </c>
      <c r="H20" s="162">
        <v>0</v>
      </c>
      <c r="I20" s="160">
        <v>0</v>
      </c>
      <c r="J20" s="160"/>
      <c r="K20" s="150">
        <f t="shared" si="0"/>
        <v>0</v>
      </c>
    </row>
    <row r="21" spans="1:11" s="144" customFormat="1" hidden="1">
      <c r="A21" s="188" t="s">
        <v>67</v>
      </c>
      <c r="B21" s="189" t="s">
        <v>67</v>
      </c>
      <c r="C21" s="156" t="s">
        <v>213</v>
      </c>
      <c r="D21" s="157" t="s">
        <v>4</v>
      </c>
      <c r="E21" s="147">
        <v>0</v>
      </c>
      <c r="F21" s="149">
        <f t="shared" si="1"/>
        <v>0</v>
      </c>
      <c r="G21" s="162">
        <v>0</v>
      </c>
      <c r="H21" s="162">
        <v>0</v>
      </c>
      <c r="I21" s="160"/>
      <c r="J21" s="160"/>
      <c r="K21" s="150">
        <f t="shared" si="0"/>
        <v>0</v>
      </c>
    </row>
    <row r="22" spans="1:11" s="144" customFormat="1" hidden="1">
      <c r="A22" s="188" t="s">
        <v>195</v>
      </c>
      <c r="B22" s="189" t="s">
        <v>195</v>
      </c>
      <c r="C22" s="156" t="s">
        <v>214</v>
      </c>
      <c r="D22" s="190" t="s">
        <v>4</v>
      </c>
      <c r="E22" s="147">
        <v>0</v>
      </c>
      <c r="F22" s="149">
        <f t="shared" si="1"/>
        <v>0</v>
      </c>
      <c r="G22" s="162">
        <v>0</v>
      </c>
      <c r="H22" s="162">
        <v>0</v>
      </c>
      <c r="I22" s="160"/>
      <c r="J22" s="160"/>
      <c r="K22" s="150">
        <f t="shared" si="0"/>
        <v>0</v>
      </c>
    </row>
    <row r="23" spans="1:11" s="144" customFormat="1">
      <c r="A23" s="188" t="s">
        <v>68</v>
      </c>
      <c r="B23" s="189" t="s">
        <v>68</v>
      </c>
      <c r="C23" s="156" t="s">
        <v>258</v>
      </c>
      <c r="D23" s="157" t="s">
        <v>4</v>
      </c>
      <c r="E23" s="147">
        <v>0</v>
      </c>
      <c r="F23" s="149">
        <f t="shared" si="1"/>
        <v>44</v>
      </c>
      <c r="G23" s="162">
        <f>G18+G19+G16+G20</f>
        <v>19</v>
      </c>
      <c r="H23" s="162">
        <f>H18+H19+H16+H20</f>
        <v>10</v>
      </c>
      <c r="I23" s="162">
        <f>I18+I19+I16+I20</f>
        <v>15</v>
      </c>
      <c r="J23" s="160"/>
      <c r="K23" s="150">
        <f t="shared" si="0"/>
        <v>0</v>
      </c>
    </row>
    <row r="24" spans="1:11" s="144" customFormat="1" hidden="1">
      <c r="A24" s="188" t="s">
        <v>69</v>
      </c>
      <c r="B24" s="189" t="s">
        <v>69</v>
      </c>
      <c r="C24" s="156" t="s">
        <v>215</v>
      </c>
      <c r="D24" s="157" t="s">
        <v>4</v>
      </c>
      <c r="E24" s="147">
        <v>0</v>
      </c>
      <c r="F24" s="149">
        <f t="shared" si="1"/>
        <v>0</v>
      </c>
      <c r="G24" s="162"/>
      <c r="H24" s="162"/>
      <c r="I24" s="160"/>
      <c r="J24" s="160"/>
      <c r="K24" s="150">
        <f t="shared" si="0"/>
        <v>0</v>
      </c>
    </row>
    <row r="25" spans="1:11" s="144" customFormat="1">
      <c r="A25" s="188" t="s">
        <v>70</v>
      </c>
      <c r="B25" s="189" t="s">
        <v>70</v>
      </c>
      <c r="C25" s="119" t="s">
        <v>263</v>
      </c>
      <c r="D25" s="157" t="s">
        <v>4</v>
      </c>
      <c r="E25" s="147">
        <v>0</v>
      </c>
      <c r="F25" s="149">
        <f t="shared" si="1"/>
        <v>11</v>
      </c>
      <c r="G25" s="160">
        <v>7</v>
      </c>
      <c r="H25" s="160">
        <v>2</v>
      </c>
      <c r="I25" s="160">
        <v>2</v>
      </c>
      <c r="J25" s="160"/>
      <c r="K25" s="150">
        <f t="shared" si="0"/>
        <v>0</v>
      </c>
    </row>
    <row r="26" spans="1:11" s="144" customFormat="1">
      <c r="A26" s="188" t="s">
        <v>71</v>
      </c>
      <c r="B26" s="189" t="s">
        <v>71</v>
      </c>
      <c r="C26" s="156" t="s">
        <v>216</v>
      </c>
      <c r="D26" s="157" t="s">
        <v>4</v>
      </c>
      <c r="E26" s="147">
        <v>0</v>
      </c>
      <c r="F26" s="149">
        <f t="shared" si="1"/>
        <v>11</v>
      </c>
      <c r="G26" s="149">
        <f>G25</f>
        <v>7</v>
      </c>
      <c r="H26" s="149">
        <f t="shared" ref="H26:I26" si="2">H25</f>
        <v>2</v>
      </c>
      <c r="I26" s="149">
        <f t="shared" si="2"/>
        <v>2</v>
      </c>
      <c r="J26" s="149"/>
      <c r="K26" s="150">
        <f t="shared" si="0"/>
        <v>0</v>
      </c>
    </row>
    <row r="27" spans="1:11" s="144" customFormat="1" hidden="1">
      <c r="A27" s="188" t="s">
        <v>72</v>
      </c>
      <c r="B27" s="189" t="s">
        <v>72</v>
      </c>
      <c r="C27" s="156" t="s">
        <v>217</v>
      </c>
      <c r="D27" s="157" t="s">
        <v>4</v>
      </c>
      <c r="E27" s="147">
        <v>0</v>
      </c>
      <c r="F27" s="149">
        <f t="shared" si="1"/>
        <v>0</v>
      </c>
      <c r="G27" s="149">
        <v>0</v>
      </c>
      <c r="H27" s="149">
        <v>0</v>
      </c>
      <c r="I27" s="149"/>
      <c r="J27" s="160"/>
      <c r="K27" s="150">
        <f t="shared" si="0"/>
        <v>0</v>
      </c>
    </row>
    <row r="28" spans="1:11" s="144" customFormat="1" ht="31.5" hidden="1">
      <c r="A28" s="188" t="s">
        <v>73</v>
      </c>
      <c r="B28" s="189" t="s">
        <v>73</v>
      </c>
      <c r="C28" s="156" t="s">
        <v>259</v>
      </c>
      <c r="D28" s="157" t="s">
        <v>4</v>
      </c>
      <c r="E28" s="147">
        <v>0</v>
      </c>
      <c r="F28" s="149">
        <f t="shared" si="1"/>
        <v>0</v>
      </c>
      <c r="G28" s="149">
        <v>0</v>
      </c>
      <c r="H28" s="149">
        <v>0</v>
      </c>
      <c r="I28" s="149"/>
      <c r="J28" s="160"/>
      <c r="K28" s="150">
        <f t="shared" si="0"/>
        <v>0</v>
      </c>
    </row>
    <row r="29" spans="1:11" s="144" customFormat="1" hidden="1">
      <c r="A29" s="188" t="s">
        <v>74</v>
      </c>
      <c r="B29" s="189" t="s">
        <v>74</v>
      </c>
      <c r="C29" s="156" t="s">
        <v>260</v>
      </c>
      <c r="D29" s="157" t="s">
        <v>4</v>
      </c>
      <c r="E29" s="147">
        <v>0</v>
      </c>
      <c r="F29" s="149">
        <f t="shared" si="1"/>
        <v>0</v>
      </c>
      <c r="G29" s="149">
        <v>0</v>
      </c>
      <c r="H29" s="149">
        <v>0</v>
      </c>
      <c r="I29" s="149"/>
      <c r="J29" s="160"/>
      <c r="K29" s="150">
        <f t="shared" si="0"/>
        <v>0</v>
      </c>
    </row>
    <row r="30" spans="1:11" s="144" customFormat="1" hidden="1">
      <c r="A30" s="188" t="s">
        <v>75</v>
      </c>
      <c r="B30" s="189" t="s">
        <v>75</v>
      </c>
      <c r="C30" s="119" t="s">
        <v>265</v>
      </c>
      <c r="D30" s="157" t="s">
        <v>4</v>
      </c>
      <c r="E30" s="147">
        <v>0</v>
      </c>
      <c r="F30" s="149">
        <f t="shared" si="1"/>
        <v>0</v>
      </c>
      <c r="G30" s="149">
        <v>0</v>
      </c>
      <c r="H30" s="149">
        <v>0</v>
      </c>
      <c r="I30" s="149"/>
      <c r="J30" s="160"/>
      <c r="K30" s="150">
        <f t="shared" si="0"/>
        <v>0</v>
      </c>
    </row>
    <row r="31" spans="1:11" s="144" customFormat="1" hidden="1">
      <c r="A31" s="188" t="s">
        <v>76</v>
      </c>
      <c r="B31" s="189" t="s">
        <v>76</v>
      </c>
      <c r="C31" s="119" t="s">
        <v>267</v>
      </c>
      <c r="D31" s="157" t="s">
        <v>4</v>
      </c>
      <c r="E31" s="147">
        <v>0</v>
      </c>
      <c r="F31" s="149">
        <f t="shared" si="1"/>
        <v>0</v>
      </c>
      <c r="G31" s="149">
        <v>0</v>
      </c>
      <c r="H31" s="149">
        <v>0</v>
      </c>
      <c r="I31" s="149"/>
      <c r="J31" s="160"/>
      <c r="K31" s="150">
        <f t="shared" si="0"/>
        <v>0</v>
      </c>
    </row>
    <row r="32" spans="1:11" s="144" customFormat="1" hidden="1">
      <c r="A32" s="188" t="s">
        <v>142</v>
      </c>
      <c r="B32" s="189" t="s">
        <v>142</v>
      </c>
      <c r="C32" s="119" t="s">
        <v>266</v>
      </c>
      <c r="D32" s="157" t="s">
        <v>4</v>
      </c>
      <c r="E32" s="147">
        <v>0</v>
      </c>
      <c r="F32" s="149">
        <f t="shared" si="1"/>
        <v>0</v>
      </c>
      <c r="G32" s="149">
        <v>0</v>
      </c>
      <c r="H32" s="149">
        <v>0</v>
      </c>
      <c r="I32" s="149"/>
      <c r="J32" s="160"/>
      <c r="K32" s="150">
        <f t="shared" si="0"/>
        <v>0</v>
      </c>
    </row>
    <row r="33" spans="1:11" s="144" customFormat="1" ht="34.5" customHeight="1">
      <c r="A33" s="188" t="s">
        <v>143</v>
      </c>
      <c r="B33" s="189" t="s">
        <v>143</v>
      </c>
      <c r="C33" s="159" t="s">
        <v>218</v>
      </c>
      <c r="D33" s="154" t="s">
        <v>4</v>
      </c>
      <c r="E33" s="147">
        <v>0</v>
      </c>
      <c r="F33" s="149">
        <f t="shared" si="1"/>
        <v>1</v>
      </c>
      <c r="G33" s="149">
        <v>1</v>
      </c>
      <c r="H33" s="149">
        <v>0</v>
      </c>
      <c r="I33" s="149">
        <v>0</v>
      </c>
      <c r="J33" s="160"/>
      <c r="K33" s="150">
        <f t="shared" si="0"/>
        <v>0</v>
      </c>
    </row>
    <row r="34" spans="1:11" s="161" customFormat="1">
      <c r="A34" s="188" t="s">
        <v>79</v>
      </c>
      <c r="B34" s="189" t="s">
        <v>79</v>
      </c>
      <c r="C34" s="156" t="s">
        <v>187</v>
      </c>
      <c r="D34" s="157" t="s">
        <v>4</v>
      </c>
      <c r="E34" s="147">
        <v>0</v>
      </c>
      <c r="F34" s="149">
        <f t="shared" si="1"/>
        <v>2</v>
      </c>
      <c r="G34" s="149">
        <v>1</v>
      </c>
      <c r="H34" s="149">
        <v>0</v>
      </c>
      <c r="I34" s="149">
        <v>1</v>
      </c>
      <c r="J34" s="149"/>
      <c r="K34" s="150">
        <f t="shared" si="0"/>
        <v>0</v>
      </c>
    </row>
    <row r="35" spans="1:11" s="161" customFormat="1">
      <c r="A35" s="188" t="s">
        <v>196</v>
      </c>
      <c r="B35" s="189" t="s">
        <v>196</v>
      </c>
      <c r="C35" s="156" t="s">
        <v>116</v>
      </c>
      <c r="D35" s="157" t="s">
        <v>4</v>
      </c>
      <c r="E35" s="147">
        <v>0</v>
      </c>
      <c r="F35" s="149">
        <f t="shared" si="1"/>
        <v>6</v>
      </c>
      <c r="G35" s="162">
        <f>G34*3</f>
        <v>3</v>
      </c>
      <c r="H35" s="162">
        <f>H34*3</f>
        <v>0</v>
      </c>
      <c r="I35" s="162">
        <v>3</v>
      </c>
      <c r="J35" s="162"/>
      <c r="K35" s="150">
        <f t="shared" si="0"/>
        <v>0</v>
      </c>
    </row>
    <row r="36" spans="1:11" s="161" customFormat="1">
      <c r="A36" s="188" t="s">
        <v>197</v>
      </c>
      <c r="B36" s="189" t="s">
        <v>197</v>
      </c>
      <c r="C36" s="156" t="s">
        <v>95</v>
      </c>
      <c r="D36" s="157" t="s">
        <v>4</v>
      </c>
      <c r="E36" s="147">
        <v>0</v>
      </c>
      <c r="F36" s="149">
        <f t="shared" si="1"/>
        <v>18</v>
      </c>
      <c r="G36" s="162">
        <f>G35*3</f>
        <v>9</v>
      </c>
      <c r="H36" s="162">
        <f t="shared" ref="H36:I36" si="3">H35*3</f>
        <v>0</v>
      </c>
      <c r="I36" s="162">
        <f t="shared" si="3"/>
        <v>9</v>
      </c>
      <c r="J36" s="162"/>
      <c r="K36" s="150">
        <f t="shared" si="0"/>
        <v>0</v>
      </c>
    </row>
    <row r="37" spans="1:11" s="161" customFormat="1" ht="31.5">
      <c r="A37" s="188" t="s">
        <v>198</v>
      </c>
      <c r="B37" s="189" t="s">
        <v>198</v>
      </c>
      <c r="C37" s="156" t="s">
        <v>199</v>
      </c>
      <c r="D37" s="157" t="s">
        <v>4</v>
      </c>
      <c r="E37" s="147">
        <v>0</v>
      </c>
      <c r="F37" s="149">
        <f t="shared" si="1"/>
        <v>18</v>
      </c>
      <c r="G37" s="162">
        <v>9</v>
      </c>
      <c r="H37" s="162">
        <v>4</v>
      </c>
      <c r="I37" s="162">
        <v>5</v>
      </c>
      <c r="J37" s="162"/>
      <c r="K37" s="150">
        <f t="shared" si="0"/>
        <v>0</v>
      </c>
    </row>
    <row r="38" spans="1:11" s="161" customFormat="1">
      <c r="A38" s="188" t="s">
        <v>80</v>
      </c>
      <c r="B38" s="189" t="s">
        <v>80</v>
      </c>
      <c r="C38" s="156" t="s">
        <v>219</v>
      </c>
      <c r="D38" s="157" t="s">
        <v>4</v>
      </c>
      <c r="E38" s="147">
        <v>0</v>
      </c>
      <c r="F38" s="149">
        <f t="shared" si="1"/>
        <v>3</v>
      </c>
      <c r="G38" s="162">
        <v>1</v>
      </c>
      <c r="H38" s="162">
        <v>1</v>
      </c>
      <c r="I38" s="162">
        <v>1</v>
      </c>
      <c r="J38" s="162"/>
      <c r="K38" s="150">
        <f t="shared" si="0"/>
        <v>0</v>
      </c>
    </row>
    <row r="39" spans="1:11" s="161" customFormat="1">
      <c r="A39" s="188" t="s">
        <v>81</v>
      </c>
      <c r="B39" s="189" t="s">
        <v>81</v>
      </c>
      <c r="C39" s="156" t="s">
        <v>220</v>
      </c>
      <c r="D39" s="157" t="s">
        <v>4</v>
      </c>
      <c r="E39" s="147">
        <v>0</v>
      </c>
      <c r="F39" s="149">
        <f t="shared" si="1"/>
        <v>3</v>
      </c>
      <c r="G39" s="162">
        <v>0</v>
      </c>
      <c r="H39" s="162">
        <v>1</v>
      </c>
      <c r="I39" s="162">
        <v>2</v>
      </c>
      <c r="J39" s="162"/>
      <c r="K39" s="150">
        <f t="shared" si="0"/>
        <v>0</v>
      </c>
    </row>
    <row r="40" spans="1:11" s="161" customFormat="1" hidden="1">
      <c r="A40" s="188" t="s">
        <v>82</v>
      </c>
      <c r="B40" s="189" t="s">
        <v>82</v>
      </c>
      <c r="C40" s="159" t="s">
        <v>221</v>
      </c>
      <c r="D40" s="154" t="s">
        <v>4</v>
      </c>
      <c r="E40" s="147">
        <v>0</v>
      </c>
      <c r="F40" s="149">
        <f t="shared" si="1"/>
        <v>0</v>
      </c>
      <c r="G40" s="162"/>
      <c r="H40" s="162"/>
      <c r="I40" s="162"/>
      <c r="J40" s="162"/>
      <c r="K40" s="150">
        <f t="shared" si="0"/>
        <v>0</v>
      </c>
    </row>
    <row r="41" spans="1:11" s="161" customFormat="1" ht="31.5" hidden="1">
      <c r="A41" s="188" t="s">
        <v>83</v>
      </c>
      <c r="B41" s="189" t="s">
        <v>83</v>
      </c>
      <c r="C41" s="159" t="s">
        <v>222</v>
      </c>
      <c r="D41" s="154" t="s">
        <v>4</v>
      </c>
      <c r="E41" s="147">
        <v>0</v>
      </c>
      <c r="F41" s="149">
        <f t="shared" si="1"/>
        <v>0</v>
      </c>
      <c r="G41" s="162"/>
      <c r="H41" s="162"/>
      <c r="I41" s="162"/>
      <c r="J41" s="162"/>
      <c r="K41" s="150">
        <f t="shared" si="0"/>
        <v>0</v>
      </c>
    </row>
    <row r="42" spans="1:11" s="161" customFormat="1">
      <c r="A42" s="188" t="s">
        <v>84</v>
      </c>
      <c r="B42" s="189" t="s">
        <v>84</v>
      </c>
      <c r="C42" s="156" t="s">
        <v>261</v>
      </c>
      <c r="D42" s="157" t="s">
        <v>4</v>
      </c>
      <c r="E42" s="147">
        <v>0</v>
      </c>
      <c r="F42" s="149">
        <f t="shared" si="1"/>
        <v>4</v>
      </c>
      <c r="G42" s="149">
        <v>3</v>
      </c>
      <c r="H42" s="149">
        <v>0</v>
      </c>
      <c r="I42" s="149">
        <v>1</v>
      </c>
      <c r="J42" s="149"/>
      <c r="K42" s="150">
        <f t="shared" si="0"/>
        <v>0</v>
      </c>
    </row>
    <row r="43" spans="1:11" s="161" customFormat="1">
      <c r="A43" s="188" t="s">
        <v>85</v>
      </c>
      <c r="B43" s="189" t="s">
        <v>85</v>
      </c>
      <c r="C43" s="156" t="s">
        <v>262</v>
      </c>
      <c r="D43" s="157" t="s">
        <v>4</v>
      </c>
      <c r="E43" s="147">
        <v>0</v>
      </c>
      <c r="F43" s="149">
        <f t="shared" si="1"/>
        <v>1</v>
      </c>
      <c r="G43" s="149">
        <v>0</v>
      </c>
      <c r="H43" s="149">
        <v>0</v>
      </c>
      <c r="I43" s="149">
        <v>1</v>
      </c>
      <c r="J43" s="149"/>
      <c r="K43" s="150">
        <f t="shared" si="0"/>
        <v>0</v>
      </c>
    </row>
    <row r="44" spans="1:11" s="161" customFormat="1" hidden="1">
      <c r="A44" s="188" t="s">
        <v>86</v>
      </c>
      <c r="B44" s="189" t="s">
        <v>86</v>
      </c>
      <c r="C44" s="156" t="s">
        <v>223</v>
      </c>
      <c r="D44" s="157" t="s">
        <v>4</v>
      </c>
      <c r="E44" s="147">
        <v>0</v>
      </c>
      <c r="F44" s="149">
        <f t="shared" si="1"/>
        <v>0</v>
      </c>
      <c r="G44" s="160"/>
      <c r="H44" s="160"/>
      <c r="I44" s="160"/>
      <c r="J44" s="160"/>
      <c r="K44" s="150">
        <f t="shared" si="0"/>
        <v>0</v>
      </c>
    </row>
    <row r="45" spans="1:11" s="161" customFormat="1">
      <c r="A45" s="188" t="s">
        <v>144</v>
      </c>
      <c r="B45" s="189" t="s">
        <v>144</v>
      </c>
      <c r="C45" s="119" t="s">
        <v>269</v>
      </c>
      <c r="D45" s="157" t="s">
        <v>4</v>
      </c>
      <c r="E45" s="147">
        <v>0</v>
      </c>
      <c r="F45" s="149">
        <f t="shared" si="1"/>
        <v>1</v>
      </c>
      <c r="G45" s="162">
        <v>0</v>
      </c>
      <c r="H45" s="162">
        <v>0</v>
      </c>
      <c r="I45" s="162">
        <v>1</v>
      </c>
      <c r="J45" s="162"/>
      <c r="K45" s="150">
        <f t="shared" si="0"/>
        <v>0</v>
      </c>
    </row>
    <row r="46" spans="1:11" s="161" customFormat="1" hidden="1">
      <c r="A46" s="188" t="s">
        <v>87</v>
      </c>
      <c r="B46" s="189" t="s">
        <v>87</v>
      </c>
      <c r="C46" s="119" t="s">
        <v>264</v>
      </c>
      <c r="D46" s="157" t="s">
        <v>4</v>
      </c>
      <c r="E46" s="147">
        <v>0</v>
      </c>
      <c r="F46" s="149">
        <f t="shared" si="1"/>
        <v>0</v>
      </c>
      <c r="G46" s="162">
        <v>0</v>
      </c>
      <c r="H46" s="162">
        <v>0</v>
      </c>
      <c r="I46" s="162"/>
      <c r="J46" s="162"/>
      <c r="K46" s="150">
        <f t="shared" si="0"/>
        <v>0</v>
      </c>
    </row>
    <row r="47" spans="1:11" s="161" customFormat="1" hidden="1">
      <c r="A47" s="188" t="s">
        <v>88</v>
      </c>
      <c r="B47" s="189" t="s">
        <v>88</v>
      </c>
      <c r="C47" s="156" t="s">
        <v>224</v>
      </c>
      <c r="D47" s="157" t="s">
        <v>4</v>
      </c>
      <c r="E47" s="147">
        <v>0</v>
      </c>
      <c r="F47" s="149">
        <f t="shared" si="1"/>
        <v>0</v>
      </c>
      <c r="G47" s="162">
        <v>0</v>
      </c>
      <c r="H47" s="162">
        <v>0</v>
      </c>
      <c r="I47" s="162"/>
      <c r="J47" s="162"/>
      <c r="K47" s="150">
        <f t="shared" si="0"/>
        <v>0</v>
      </c>
    </row>
    <row r="48" spans="1:11" s="161" customFormat="1" hidden="1">
      <c r="A48" s="188" t="s">
        <v>89</v>
      </c>
      <c r="B48" s="189" t="s">
        <v>89</v>
      </c>
      <c r="C48" s="156" t="s">
        <v>225</v>
      </c>
      <c r="D48" s="157" t="s">
        <v>4</v>
      </c>
      <c r="E48" s="147">
        <v>0</v>
      </c>
      <c r="F48" s="149">
        <f t="shared" si="1"/>
        <v>0</v>
      </c>
      <c r="G48" s="162">
        <v>0</v>
      </c>
      <c r="H48" s="162">
        <v>0</v>
      </c>
      <c r="I48" s="162"/>
      <c r="J48" s="162"/>
      <c r="K48" s="150">
        <f t="shared" si="0"/>
        <v>0</v>
      </c>
    </row>
    <row r="49" spans="1:11" s="161" customFormat="1">
      <c r="A49" s="188" t="s">
        <v>90</v>
      </c>
      <c r="B49" s="189" t="s">
        <v>90</v>
      </c>
      <c r="C49" s="156" t="s">
        <v>226</v>
      </c>
      <c r="D49" s="157" t="s">
        <v>4</v>
      </c>
      <c r="E49" s="147">
        <v>0</v>
      </c>
      <c r="F49" s="149">
        <f t="shared" si="1"/>
        <v>5</v>
      </c>
      <c r="G49" s="149">
        <f>G42+G43</f>
        <v>3</v>
      </c>
      <c r="H49" s="149">
        <f t="shared" ref="H49:J49" si="4">H42+H43</f>
        <v>0</v>
      </c>
      <c r="I49" s="149">
        <f t="shared" si="4"/>
        <v>2</v>
      </c>
      <c r="J49" s="149">
        <f t="shared" si="4"/>
        <v>0</v>
      </c>
      <c r="K49" s="150">
        <f t="shared" si="0"/>
        <v>0</v>
      </c>
    </row>
    <row r="50" spans="1:11" s="144" customFormat="1" ht="15.75" customHeight="1">
      <c r="A50" s="188" t="s">
        <v>91</v>
      </c>
      <c r="B50" s="189" t="s">
        <v>91</v>
      </c>
      <c r="C50" s="159" t="s">
        <v>227</v>
      </c>
      <c r="D50" s="154" t="s">
        <v>4</v>
      </c>
      <c r="E50" s="147">
        <v>0</v>
      </c>
      <c r="F50" s="149">
        <f t="shared" si="1"/>
        <v>61</v>
      </c>
      <c r="G50" s="160">
        <f>G4+G18+G19+G26+G42+G43+G16+G46+G20</f>
        <v>30</v>
      </c>
      <c r="H50" s="160">
        <f>H4+H18+H19+H26+H42+H43+H16+H46+H20</f>
        <v>12</v>
      </c>
      <c r="I50" s="160">
        <f>I4+I18+I19+I26+I42+I43+I16+I46+I20</f>
        <v>19</v>
      </c>
      <c r="J50" s="160"/>
      <c r="K50" s="150">
        <f t="shared" si="0"/>
        <v>0</v>
      </c>
    </row>
    <row r="51" spans="1:11" s="144" customFormat="1" ht="33" customHeight="1">
      <c r="A51" s="188" t="s">
        <v>92</v>
      </c>
      <c r="B51" s="189" t="s">
        <v>92</v>
      </c>
      <c r="C51" s="159" t="s">
        <v>228</v>
      </c>
      <c r="D51" s="154" t="s">
        <v>4</v>
      </c>
      <c r="E51" s="158">
        <v>0</v>
      </c>
      <c r="F51" s="149">
        <f t="shared" si="1"/>
        <v>1</v>
      </c>
      <c r="G51" s="149">
        <v>1</v>
      </c>
      <c r="H51" s="149">
        <v>0</v>
      </c>
      <c r="I51" s="149">
        <v>0</v>
      </c>
      <c r="J51" s="149"/>
      <c r="K51" s="150">
        <f t="shared" si="0"/>
        <v>0</v>
      </c>
    </row>
    <row r="52" spans="1:11" s="144" customFormat="1" ht="14.85" customHeight="1">
      <c r="A52" s="188" t="s">
        <v>93</v>
      </c>
      <c r="B52" s="189" t="s">
        <v>93</v>
      </c>
      <c r="C52" s="156" t="s">
        <v>229</v>
      </c>
      <c r="D52" s="154" t="s">
        <v>4</v>
      </c>
      <c r="E52" s="155">
        <v>0</v>
      </c>
      <c r="F52" s="149">
        <f t="shared" si="1"/>
        <v>2</v>
      </c>
      <c r="G52" s="149">
        <v>2</v>
      </c>
      <c r="H52" s="149">
        <v>0</v>
      </c>
      <c r="I52" s="149">
        <v>0</v>
      </c>
      <c r="J52" s="149"/>
      <c r="K52" s="150">
        <f t="shared" si="0"/>
        <v>0</v>
      </c>
    </row>
    <row r="53" spans="1:11" s="144" customFormat="1" ht="31.5" hidden="1" customHeight="1">
      <c r="A53" s="188" t="s">
        <v>94</v>
      </c>
      <c r="B53" s="189" t="s">
        <v>94</v>
      </c>
      <c r="C53" s="156" t="s">
        <v>230</v>
      </c>
      <c r="D53" s="154" t="s">
        <v>4</v>
      </c>
      <c r="E53" s="155">
        <v>739</v>
      </c>
      <c r="F53" s="149">
        <f t="shared" ref="F53:F54" si="5">G53+H53</f>
        <v>0</v>
      </c>
      <c r="G53" s="149"/>
      <c r="H53" s="149"/>
      <c r="I53" s="149"/>
      <c r="J53" s="149"/>
      <c r="K53" s="150">
        <f t="shared" si="0"/>
        <v>0</v>
      </c>
    </row>
    <row r="54" spans="1:11" s="144" customFormat="1" ht="15.75" hidden="1" customHeight="1">
      <c r="A54" s="188" t="s">
        <v>145</v>
      </c>
      <c r="B54" s="189" t="s">
        <v>145</v>
      </c>
      <c r="C54" s="156" t="s">
        <v>231</v>
      </c>
      <c r="D54" s="154" t="s">
        <v>4</v>
      </c>
      <c r="E54" s="155">
        <v>3.8</v>
      </c>
      <c r="F54" s="149">
        <f t="shared" si="5"/>
        <v>0</v>
      </c>
      <c r="G54" s="149"/>
      <c r="H54" s="149"/>
      <c r="I54" s="149"/>
      <c r="J54" s="149"/>
      <c r="K54" s="150">
        <f t="shared" si="0"/>
        <v>0</v>
      </c>
    </row>
    <row r="55" spans="1:11" s="161" customFormat="1">
      <c r="A55" s="188" t="s">
        <v>101</v>
      </c>
      <c r="B55" s="189" t="s">
        <v>101</v>
      </c>
      <c r="C55" s="156" t="s">
        <v>200</v>
      </c>
      <c r="D55" s="157" t="s">
        <v>47</v>
      </c>
      <c r="E55" s="158">
        <v>0</v>
      </c>
      <c r="F55" s="163">
        <f>G55+H55+I55</f>
        <v>0.5</v>
      </c>
      <c r="G55" s="164">
        <v>0.3</v>
      </c>
      <c r="H55" s="164">
        <v>0.1</v>
      </c>
      <c r="I55" s="164">
        <v>0.1</v>
      </c>
      <c r="J55" s="164">
        <v>0.1</v>
      </c>
      <c r="K55" s="165">
        <f t="shared" si="0"/>
        <v>0</v>
      </c>
    </row>
    <row r="56" spans="1:11" s="144" customFormat="1">
      <c r="A56" s="188" t="s">
        <v>102</v>
      </c>
      <c r="B56" s="189" t="s">
        <v>102</v>
      </c>
      <c r="C56" s="166"/>
      <c r="D56" s="154"/>
      <c r="E56" s="155"/>
      <c r="F56" s="149"/>
      <c r="G56" s="149"/>
      <c r="H56" s="149"/>
      <c r="I56" s="149"/>
      <c r="J56" s="149"/>
      <c r="K56" s="150">
        <f t="shared" si="0"/>
        <v>0</v>
      </c>
    </row>
    <row r="57" spans="1:11" s="144" customFormat="1" ht="51" hidden="1" customHeight="1">
      <c r="A57" s="188" t="s">
        <v>103</v>
      </c>
      <c r="B57" s="189" t="s">
        <v>103</v>
      </c>
      <c r="C57" s="159" t="s">
        <v>232</v>
      </c>
      <c r="D57" s="154" t="s">
        <v>3</v>
      </c>
      <c r="E57" s="155">
        <v>23</v>
      </c>
      <c r="F57" s="149">
        <f>G57+H57+I57</f>
        <v>0</v>
      </c>
      <c r="G57" s="149">
        <v>0</v>
      </c>
      <c r="H57" s="149">
        <v>0</v>
      </c>
      <c r="I57" s="149">
        <v>0</v>
      </c>
      <c r="J57" s="149"/>
      <c r="K57" s="150">
        <f>F57*E57</f>
        <v>0</v>
      </c>
    </row>
    <row r="58" spans="1:11" s="144" customFormat="1" ht="51" customHeight="1">
      <c r="A58" s="188" t="s">
        <v>104</v>
      </c>
      <c r="B58" s="189" t="s">
        <v>104</v>
      </c>
      <c r="C58" s="159" t="s">
        <v>233</v>
      </c>
      <c r="D58" s="154" t="s">
        <v>3</v>
      </c>
      <c r="E58" s="155">
        <v>0</v>
      </c>
      <c r="F58" s="149">
        <f t="shared" ref="F58:F109" si="6">G58+H58+I58</f>
        <v>40</v>
      </c>
      <c r="G58" s="149">
        <v>40</v>
      </c>
      <c r="H58" s="149">
        <v>0</v>
      </c>
      <c r="I58" s="149">
        <v>0</v>
      </c>
      <c r="J58" s="149"/>
      <c r="K58" s="150">
        <f>F58*E58</f>
        <v>0</v>
      </c>
    </row>
    <row r="59" spans="1:11" s="144" customFormat="1" ht="47.25">
      <c r="A59" s="188" t="s">
        <v>105</v>
      </c>
      <c r="B59" s="189" t="s">
        <v>105</v>
      </c>
      <c r="C59" s="159" t="s">
        <v>123</v>
      </c>
      <c r="D59" s="154" t="s">
        <v>3</v>
      </c>
      <c r="E59" s="155">
        <v>0</v>
      </c>
      <c r="F59" s="149">
        <f t="shared" si="6"/>
        <v>180</v>
      </c>
      <c r="G59" s="167">
        <v>110</v>
      </c>
      <c r="H59" s="149">
        <v>10</v>
      </c>
      <c r="I59" s="149">
        <v>60</v>
      </c>
      <c r="J59" s="149"/>
      <c r="K59" s="150">
        <f t="shared" si="0"/>
        <v>0</v>
      </c>
    </row>
    <row r="60" spans="1:11" s="144" customFormat="1" ht="47.25">
      <c r="A60" s="188" t="s">
        <v>106</v>
      </c>
      <c r="B60" s="189" t="s">
        <v>106</v>
      </c>
      <c r="C60" s="159" t="s">
        <v>141</v>
      </c>
      <c r="D60" s="154" t="s">
        <v>3</v>
      </c>
      <c r="E60" s="155">
        <v>0</v>
      </c>
      <c r="F60" s="149">
        <v>160</v>
      </c>
      <c r="G60" s="149">
        <v>160</v>
      </c>
      <c r="H60" s="149">
        <v>70</v>
      </c>
      <c r="I60" s="149">
        <v>110</v>
      </c>
      <c r="J60" s="149"/>
      <c r="K60" s="150">
        <f t="shared" si="0"/>
        <v>0</v>
      </c>
    </row>
    <row r="61" spans="1:11" s="144" customFormat="1" ht="31.5">
      <c r="A61" s="188" t="s">
        <v>107</v>
      </c>
      <c r="B61" s="189" t="s">
        <v>107</v>
      </c>
      <c r="C61" s="119" t="s">
        <v>270</v>
      </c>
      <c r="D61" s="154" t="s">
        <v>3</v>
      </c>
      <c r="E61" s="155">
        <v>0</v>
      </c>
      <c r="F61" s="149">
        <f t="shared" ref="F61" si="7">G61+H61+I61</f>
        <v>610</v>
      </c>
      <c r="G61" s="167">
        <v>280</v>
      </c>
      <c r="H61" s="167">
        <v>160</v>
      </c>
      <c r="I61" s="167">
        <v>170</v>
      </c>
      <c r="J61" s="149"/>
      <c r="K61" s="150">
        <f t="shared" si="0"/>
        <v>0</v>
      </c>
    </row>
    <row r="62" spans="1:11" s="144" customFormat="1" hidden="1">
      <c r="A62" s="188" t="s">
        <v>108</v>
      </c>
      <c r="B62" s="189" t="s">
        <v>108</v>
      </c>
      <c r="C62" s="159" t="s">
        <v>126</v>
      </c>
      <c r="D62" s="154" t="s">
        <v>3</v>
      </c>
      <c r="E62" s="155">
        <v>0</v>
      </c>
      <c r="F62" s="149">
        <f t="shared" si="6"/>
        <v>0</v>
      </c>
      <c r="G62" s="149">
        <v>0</v>
      </c>
      <c r="H62" s="149"/>
      <c r="I62" s="149"/>
      <c r="J62" s="149"/>
      <c r="K62" s="150">
        <f t="shared" si="0"/>
        <v>0</v>
      </c>
    </row>
    <row r="63" spans="1:11" s="144" customFormat="1" ht="31.5" hidden="1">
      <c r="A63" s="188" t="s">
        <v>109</v>
      </c>
      <c r="B63" s="189" t="s">
        <v>109</v>
      </c>
      <c r="C63" s="156" t="s">
        <v>234</v>
      </c>
      <c r="D63" s="157" t="s">
        <v>3</v>
      </c>
      <c r="E63" s="155">
        <v>0</v>
      </c>
      <c r="F63" s="149">
        <f t="shared" si="6"/>
        <v>0</v>
      </c>
      <c r="G63" s="167">
        <v>0</v>
      </c>
      <c r="H63" s="167">
        <v>0</v>
      </c>
      <c r="I63" s="167">
        <v>0</v>
      </c>
      <c r="J63" s="167"/>
      <c r="K63" s="150">
        <f t="shared" si="0"/>
        <v>0</v>
      </c>
    </row>
    <row r="64" spans="1:11" s="144" customFormat="1" hidden="1">
      <c r="A64" s="188" t="s">
        <v>118</v>
      </c>
      <c r="B64" s="189" t="s">
        <v>118</v>
      </c>
      <c r="C64" s="159" t="s">
        <v>235</v>
      </c>
      <c r="D64" s="154" t="s">
        <v>3</v>
      </c>
      <c r="E64" s="155">
        <v>0</v>
      </c>
      <c r="F64" s="149">
        <f t="shared" si="6"/>
        <v>0</v>
      </c>
      <c r="G64" s="167"/>
      <c r="H64" s="167"/>
      <c r="I64" s="167"/>
      <c r="J64" s="167"/>
      <c r="K64" s="150">
        <f t="shared" si="0"/>
        <v>0</v>
      </c>
    </row>
    <row r="65" spans="1:11" s="144" customFormat="1" ht="47.25">
      <c r="A65" s="188" t="s">
        <v>119</v>
      </c>
      <c r="B65" s="189" t="s">
        <v>119</v>
      </c>
      <c r="C65" s="159" t="s">
        <v>139</v>
      </c>
      <c r="D65" s="154" t="s">
        <v>3</v>
      </c>
      <c r="E65" s="155">
        <v>0</v>
      </c>
      <c r="F65" s="149">
        <f t="shared" si="6"/>
        <v>40</v>
      </c>
      <c r="G65" s="167">
        <v>40</v>
      </c>
      <c r="H65" s="167">
        <v>0</v>
      </c>
      <c r="I65" s="167">
        <v>0</v>
      </c>
      <c r="J65" s="167"/>
      <c r="K65" s="150">
        <f t="shared" si="0"/>
        <v>0</v>
      </c>
    </row>
    <row r="66" spans="1:11" s="144" customFormat="1" ht="47.25">
      <c r="A66" s="188" t="s">
        <v>120</v>
      </c>
      <c r="B66" s="189" t="s">
        <v>120</v>
      </c>
      <c r="C66" s="159" t="s">
        <v>124</v>
      </c>
      <c r="D66" s="154" t="s">
        <v>3</v>
      </c>
      <c r="E66" s="155">
        <v>0</v>
      </c>
      <c r="F66" s="149">
        <f t="shared" si="6"/>
        <v>40</v>
      </c>
      <c r="G66" s="167">
        <v>40</v>
      </c>
      <c r="H66" s="167">
        <v>0</v>
      </c>
      <c r="I66" s="167">
        <v>0</v>
      </c>
      <c r="J66" s="167"/>
      <c r="K66" s="150">
        <f t="shared" si="0"/>
        <v>0</v>
      </c>
    </row>
    <row r="67" spans="1:11" s="144" customFormat="1" ht="31.5" hidden="1">
      <c r="A67" s="188" t="s">
        <v>110</v>
      </c>
      <c r="B67" s="189" t="s">
        <v>110</v>
      </c>
      <c r="C67" s="116" t="s">
        <v>127</v>
      </c>
      <c r="D67" s="117" t="s">
        <v>3</v>
      </c>
      <c r="E67" s="155">
        <v>0</v>
      </c>
      <c r="F67" s="149">
        <f t="shared" si="6"/>
        <v>0</v>
      </c>
      <c r="G67" s="167">
        <v>0</v>
      </c>
      <c r="H67" s="167">
        <v>0</v>
      </c>
      <c r="I67" s="167"/>
      <c r="J67" s="167"/>
      <c r="K67" s="150">
        <f t="shared" si="0"/>
        <v>0</v>
      </c>
    </row>
    <row r="68" spans="1:11" s="144" customFormat="1" ht="31.5" hidden="1">
      <c r="A68" s="188" t="s">
        <v>111</v>
      </c>
      <c r="B68" s="189" t="s">
        <v>111</v>
      </c>
      <c r="C68" s="156" t="s">
        <v>125</v>
      </c>
      <c r="D68" s="157" t="s">
        <v>4</v>
      </c>
      <c r="E68" s="155">
        <v>0</v>
      </c>
      <c r="F68" s="149">
        <f t="shared" si="6"/>
        <v>0</v>
      </c>
      <c r="G68" s="167">
        <v>0</v>
      </c>
      <c r="H68" s="167">
        <v>0</v>
      </c>
      <c r="I68" s="167">
        <v>0</v>
      </c>
      <c r="J68" s="167"/>
      <c r="K68" s="150">
        <f t="shared" si="0"/>
        <v>0</v>
      </c>
    </row>
    <row r="69" spans="1:11" s="144" customFormat="1" ht="31.5">
      <c r="A69" s="188" t="s">
        <v>112</v>
      </c>
      <c r="B69" s="189" t="s">
        <v>112</v>
      </c>
      <c r="C69" s="156" t="s">
        <v>236</v>
      </c>
      <c r="D69" s="154" t="s">
        <v>4</v>
      </c>
      <c r="E69" s="155">
        <v>0</v>
      </c>
      <c r="F69" s="149">
        <f t="shared" si="6"/>
        <v>2112</v>
      </c>
      <c r="G69" s="168">
        <f>(G59+G58+G57+G60+G64+G65+G66)/10*33</f>
        <v>1287</v>
      </c>
      <c r="H69" s="168">
        <f>(H59+H58+H57+H60+H64+H65+H66)/10*33</f>
        <v>264</v>
      </c>
      <c r="I69" s="168">
        <f>(I59+I58+I57+I60+I64+I65+I66)/10*33</f>
        <v>561</v>
      </c>
      <c r="J69" s="149"/>
      <c r="K69" s="150">
        <f t="shared" si="0"/>
        <v>0</v>
      </c>
    </row>
    <row r="70" spans="1:11" s="144" customFormat="1">
      <c r="A70" s="188" t="s">
        <v>146</v>
      </c>
      <c r="B70" s="189" t="s">
        <v>146</v>
      </c>
      <c r="C70" s="118" t="s">
        <v>237</v>
      </c>
      <c r="D70" s="154" t="s">
        <v>3</v>
      </c>
      <c r="E70" s="155">
        <v>0</v>
      </c>
      <c r="F70" s="149">
        <f t="shared" si="6"/>
        <v>690</v>
      </c>
      <c r="G70" s="168">
        <f>G61+G65+G66</f>
        <v>360</v>
      </c>
      <c r="H70" s="168">
        <f t="shared" ref="H70:I70" si="8">H61+H65+H66</f>
        <v>160</v>
      </c>
      <c r="I70" s="168">
        <f t="shared" si="8"/>
        <v>170</v>
      </c>
      <c r="J70" s="168">
        <f>J61+J65+J66</f>
        <v>0</v>
      </c>
      <c r="K70" s="150">
        <f t="shared" si="0"/>
        <v>0</v>
      </c>
    </row>
    <row r="71" spans="1:11" s="144" customFormat="1" hidden="1">
      <c r="A71" s="188" t="s">
        <v>147</v>
      </c>
      <c r="B71" s="189" t="s">
        <v>147</v>
      </c>
      <c r="C71" s="159" t="s">
        <v>238</v>
      </c>
      <c r="D71" s="154" t="s">
        <v>3</v>
      </c>
      <c r="E71" s="155">
        <v>44.4</v>
      </c>
      <c r="F71" s="149">
        <f t="shared" si="6"/>
        <v>0</v>
      </c>
      <c r="G71" s="168">
        <v>0</v>
      </c>
      <c r="H71" s="168">
        <v>0</v>
      </c>
      <c r="I71" s="168">
        <v>0</v>
      </c>
      <c r="J71" s="168">
        <v>45</v>
      </c>
      <c r="K71" s="150">
        <f t="shared" si="0"/>
        <v>0</v>
      </c>
    </row>
    <row r="72" spans="1:11" s="144" customFormat="1" hidden="1">
      <c r="A72" s="188" t="s">
        <v>148</v>
      </c>
      <c r="B72" s="189" t="s">
        <v>148</v>
      </c>
      <c r="C72" s="159" t="s">
        <v>239</v>
      </c>
      <c r="D72" s="154" t="s">
        <v>3</v>
      </c>
      <c r="E72" s="155">
        <v>6</v>
      </c>
      <c r="F72" s="149">
        <f t="shared" si="6"/>
        <v>0</v>
      </c>
      <c r="G72" s="168">
        <v>0</v>
      </c>
      <c r="H72" s="168">
        <f>H62</f>
        <v>0</v>
      </c>
      <c r="I72" s="168">
        <f>I62</f>
        <v>0</v>
      </c>
      <c r="J72" s="168">
        <f>J62</f>
        <v>0</v>
      </c>
      <c r="K72" s="150">
        <f t="shared" si="0"/>
        <v>0</v>
      </c>
    </row>
    <row r="73" spans="1:11" s="144" customFormat="1" hidden="1">
      <c r="A73" s="188" t="s">
        <v>149</v>
      </c>
      <c r="B73" s="189" t="s">
        <v>149</v>
      </c>
      <c r="C73" s="159" t="s">
        <v>140</v>
      </c>
      <c r="D73" s="154" t="s">
        <v>3</v>
      </c>
      <c r="E73" s="155">
        <v>22</v>
      </c>
      <c r="F73" s="149">
        <f t="shared" si="6"/>
        <v>0</v>
      </c>
      <c r="G73" s="168">
        <v>0</v>
      </c>
      <c r="H73" s="168">
        <v>0</v>
      </c>
      <c r="I73" s="168">
        <v>0</v>
      </c>
      <c r="J73" s="168">
        <v>3</v>
      </c>
      <c r="K73" s="150">
        <f t="shared" si="0"/>
        <v>0</v>
      </c>
    </row>
    <row r="74" spans="1:11" s="144" customFormat="1" ht="31.5" hidden="1">
      <c r="A74" s="188" t="s">
        <v>150</v>
      </c>
      <c r="B74" s="189" t="s">
        <v>150</v>
      </c>
      <c r="C74" s="159" t="s">
        <v>136</v>
      </c>
      <c r="D74" s="154" t="s">
        <v>4</v>
      </c>
      <c r="E74" s="155">
        <v>112</v>
      </c>
      <c r="F74" s="149">
        <f t="shared" si="6"/>
        <v>0</v>
      </c>
      <c r="G74" s="168">
        <v>0</v>
      </c>
      <c r="H74" s="149"/>
      <c r="I74" s="149"/>
      <c r="J74" s="149"/>
      <c r="K74" s="150">
        <f t="shared" si="0"/>
        <v>0</v>
      </c>
    </row>
    <row r="75" spans="1:11" s="144" customFormat="1" ht="31.5" hidden="1">
      <c r="A75" s="188" t="s">
        <v>151</v>
      </c>
      <c r="B75" s="189" t="s">
        <v>151</v>
      </c>
      <c r="C75" s="159" t="s">
        <v>138</v>
      </c>
      <c r="D75" s="154" t="s">
        <v>4</v>
      </c>
      <c r="E75" s="155">
        <v>14.3</v>
      </c>
      <c r="F75" s="149">
        <f t="shared" si="6"/>
        <v>0</v>
      </c>
      <c r="G75" s="168">
        <v>0</v>
      </c>
      <c r="H75" s="149"/>
      <c r="I75" s="149"/>
      <c r="J75" s="149"/>
      <c r="K75" s="150">
        <f t="shared" si="0"/>
        <v>0</v>
      </c>
    </row>
    <row r="76" spans="1:11" s="144" customFormat="1" hidden="1">
      <c r="A76" s="188" t="s">
        <v>152</v>
      </c>
      <c r="B76" s="189" t="s">
        <v>152</v>
      </c>
      <c r="C76" s="159" t="s">
        <v>121</v>
      </c>
      <c r="D76" s="154" t="s">
        <v>4</v>
      </c>
      <c r="E76" s="155">
        <v>12</v>
      </c>
      <c r="F76" s="149">
        <f t="shared" si="6"/>
        <v>0</v>
      </c>
      <c r="G76" s="168">
        <v>0</v>
      </c>
      <c r="H76" s="149"/>
      <c r="I76" s="149"/>
      <c r="J76" s="149"/>
      <c r="K76" s="150">
        <f t="shared" si="0"/>
        <v>0</v>
      </c>
    </row>
    <row r="77" spans="1:11" s="144" customFormat="1" ht="31.5" hidden="1">
      <c r="A77" s="188" t="s">
        <v>153</v>
      </c>
      <c r="B77" s="189" t="s">
        <v>153</v>
      </c>
      <c r="C77" s="159" t="s">
        <v>129</v>
      </c>
      <c r="D77" s="154" t="s">
        <v>4</v>
      </c>
      <c r="E77" s="155">
        <v>18</v>
      </c>
      <c r="F77" s="149">
        <f t="shared" si="6"/>
        <v>0</v>
      </c>
      <c r="G77" s="168">
        <v>0</v>
      </c>
      <c r="H77" s="149"/>
      <c r="I77" s="149"/>
      <c r="J77" s="149"/>
      <c r="K77" s="150">
        <f t="shared" si="0"/>
        <v>0</v>
      </c>
    </row>
    <row r="78" spans="1:11" s="144" customFormat="1" ht="31.5" hidden="1">
      <c r="A78" s="188" t="s">
        <v>154</v>
      </c>
      <c r="B78" s="189" t="s">
        <v>154</v>
      </c>
      <c r="C78" s="159" t="s">
        <v>137</v>
      </c>
      <c r="D78" s="154" t="s">
        <v>4</v>
      </c>
      <c r="E78" s="158">
        <v>15</v>
      </c>
      <c r="F78" s="149">
        <f t="shared" si="6"/>
        <v>0</v>
      </c>
      <c r="G78" s="168">
        <v>0</v>
      </c>
      <c r="H78" s="149"/>
      <c r="I78" s="149"/>
      <c r="J78" s="149"/>
      <c r="K78" s="150">
        <f t="shared" si="0"/>
        <v>0</v>
      </c>
    </row>
    <row r="79" spans="1:11" s="144" customFormat="1">
      <c r="A79" s="188" t="s">
        <v>155</v>
      </c>
      <c r="B79" s="189" t="s">
        <v>155</v>
      </c>
      <c r="C79" s="159"/>
      <c r="D79" s="154"/>
      <c r="E79" s="158"/>
      <c r="F79" s="149">
        <v>0</v>
      </c>
      <c r="G79" s="149"/>
      <c r="H79" s="149"/>
      <c r="I79" s="149"/>
      <c r="J79" s="149"/>
      <c r="K79" s="150">
        <f t="shared" si="0"/>
        <v>0</v>
      </c>
    </row>
    <row r="80" spans="1:11" s="144" customFormat="1">
      <c r="A80" s="188" t="s">
        <v>156</v>
      </c>
      <c r="B80" s="189" t="s">
        <v>156</v>
      </c>
      <c r="C80" s="159" t="s">
        <v>201</v>
      </c>
      <c r="D80" s="154" t="s">
        <v>4</v>
      </c>
      <c r="E80" s="155">
        <v>0</v>
      </c>
      <c r="F80" s="149">
        <f t="shared" si="6"/>
        <v>81</v>
      </c>
      <c r="G80" s="168">
        <f>G16+G17+G19+G24+G25+G27+G33+G34+G37+G42+G43+G18+G20</f>
        <v>40</v>
      </c>
      <c r="H80" s="168">
        <f t="shared" ref="H80:I80" si="9">H16+H17+H19+H24+H25+H27+H33+H34+H37+H42+H43+H18+H20</f>
        <v>16</v>
      </c>
      <c r="I80" s="168">
        <f t="shared" si="9"/>
        <v>25</v>
      </c>
      <c r="J80" s="149"/>
      <c r="K80" s="150">
        <f t="shared" si="0"/>
        <v>0</v>
      </c>
    </row>
    <row r="81" spans="1:11" s="144" customFormat="1">
      <c r="A81" s="188" t="s">
        <v>157</v>
      </c>
      <c r="B81" s="189" t="s">
        <v>157</v>
      </c>
      <c r="C81" s="159" t="s">
        <v>97</v>
      </c>
      <c r="D81" s="154" t="s">
        <v>4</v>
      </c>
      <c r="E81" s="155">
        <v>0</v>
      </c>
      <c r="F81" s="149">
        <f t="shared" si="6"/>
        <v>1</v>
      </c>
      <c r="G81" s="169">
        <v>1</v>
      </c>
      <c r="H81" s="160">
        <v>0</v>
      </c>
      <c r="I81" s="160">
        <v>0</v>
      </c>
      <c r="J81" s="160"/>
      <c r="K81" s="150">
        <f t="shared" si="0"/>
        <v>0</v>
      </c>
    </row>
    <row r="82" spans="1:11" s="144" customFormat="1">
      <c r="A82" s="188" t="s">
        <v>158</v>
      </c>
      <c r="B82" s="189" t="s">
        <v>158</v>
      </c>
      <c r="C82" s="159" t="s">
        <v>98</v>
      </c>
      <c r="D82" s="154" t="s">
        <v>4</v>
      </c>
      <c r="E82" s="155">
        <v>0</v>
      </c>
      <c r="F82" s="149">
        <f t="shared" si="6"/>
        <v>1</v>
      </c>
      <c r="G82" s="169">
        <v>1</v>
      </c>
      <c r="H82" s="160">
        <v>0</v>
      </c>
      <c r="I82" s="160">
        <v>0</v>
      </c>
      <c r="J82" s="160"/>
      <c r="K82" s="150">
        <f>F82*E82</f>
        <v>0</v>
      </c>
    </row>
    <row r="83" spans="1:11" s="144" customFormat="1">
      <c r="A83" s="188" t="s">
        <v>159</v>
      </c>
      <c r="B83" s="189" t="s">
        <v>159</v>
      </c>
      <c r="C83" s="159" t="s">
        <v>99</v>
      </c>
      <c r="D83" s="154" t="s">
        <v>4</v>
      </c>
      <c r="E83" s="155">
        <v>0</v>
      </c>
      <c r="F83" s="149">
        <f t="shared" si="6"/>
        <v>1</v>
      </c>
      <c r="G83" s="169">
        <v>1</v>
      </c>
      <c r="H83" s="160">
        <v>0</v>
      </c>
      <c r="I83" s="160">
        <v>0</v>
      </c>
      <c r="J83" s="160"/>
      <c r="K83" s="150">
        <f t="shared" si="0"/>
        <v>0</v>
      </c>
    </row>
    <row r="84" spans="1:11" s="144" customFormat="1" hidden="1">
      <c r="A84" s="188" t="s">
        <v>160</v>
      </c>
      <c r="B84" s="189" t="s">
        <v>160</v>
      </c>
      <c r="C84" s="159" t="s">
        <v>240</v>
      </c>
      <c r="D84" s="154" t="s">
        <v>4</v>
      </c>
      <c r="E84" s="155">
        <v>0</v>
      </c>
      <c r="F84" s="149">
        <f t="shared" si="6"/>
        <v>0</v>
      </c>
      <c r="G84" s="169">
        <v>0</v>
      </c>
      <c r="H84" s="160">
        <v>0</v>
      </c>
      <c r="I84" s="160">
        <v>0</v>
      </c>
      <c r="J84" s="160"/>
      <c r="K84" s="150">
        <f t="shared" si="0"/>
        <v>0</v>
      </c>
    </row>
    <row r="85" spans="1:11" s="144" customFormat="1">
      <c r="A85" s="188" t="s">
        <v>161</v>
      </c>
      <c r="B85" s="189" t="s">
        <v>161</v>
      </c>
      <c r="C85" s="118" t="s">
        <v>273</v>
      </c>
      <c r="D85" s="154" t="s">
        <v>4</v>
      </c>
      <c r="E85" s="155">
        <v>0</v>
      </c>
      <c r="F85" s="149">
        <f t="shared" si="6"/>
        <v>1</v>
      </c>
      <c r="G85" s="169">
        <v>0</v>
      </c>
      <c r="H85" s="160">
        <v>0</v>
      </c>
      <c r="I85" s="160">
        <v>1</v>
      </c>
      <c r="J85" s="160"/>
      <c r="K85" s="150">
        <f t="shared" si="0"/>
        <v>0</v>
      </c>
    </row>
    <row r="86" spans="1:11" s="144" customFormat="1">
      <c r="A86" s="188" t="s">
        <v>162</v>
      </c>
      <c r="B86" s="189" t="s">
        <v>162</v>
      </c>
      <c r="C86" s="159" t="s">
        <v>130</v>
      </c>
      <c r="D86" s="154" t="s">
        <v>4</v>
      </c>
      <c r="E86" s="155">
        <v>0</v>
      </c>
      <c r="F86" s="149">
        <f t="shared" si="6"/>
        <v>1</v>
      </c>
      <c r="G86" s="169">
        <v>1</v>
      </c>
      <c r="H86" s="160">
        <v>0</v>
      </c>
      <c r="I86" s="160">
        <v>0</v>
      </c>
      <c r="J86" s="160"/>
      <c r="K86" s="150">
        <f t="shared" si="0"/>
        <v>0</v>
      </c>
    </row>
    <row r="87" spans="1:11" s="144" customFormat="1">
      <c r="A87" s="188" t="s">
        <v>163</v>
      </c>
      <c r="B87" s="189" t="s">
        <v>163</v>
      </c>
      <c r="C87" s="159" t="s">
        <v>131</v>
      </c>
      <c r="D87" s="154" t="s">
        <v>4</v>
      </c>
      <c r="E87" s="155">
        <v>0</v>
      </c>
      <c r="F87" s="149">
        <f t="shared" si="6"/>
        <v>1</v>
      </c>
      <c r="G87" s="169">
        <f>G51</f>
        <v>1</v>
      </c>
      <c r="H87" s="169">
        <f t="shared" ref="H87:J87" si="10">H51</f>
        <v>0</v>
      </c>
      <c r="I87" s="169">
        <f t="shared" si="10"/>
        <v>0</v>
      </c>
      <c r="J87" s="169">
        <f t="shared" si="10"/>
        <v>0</v>
      </c>
      <c r="K87" s="150">
        <f t="shared" si="0"/>
        <v>0</v>
      </c>
    </row>
    <row r="88" spans="1:11" s="144" customFormat="1">
      <c r="A88" s="188" t="s">
        <v>164</v>
      </c>
      <c r="B88" s="189" t="s">
        <v>164</v>
      </c>
      <c r="C88" s="159" t="s">
        <v>241</v>
      </c>
      <c r="D88" s="154" t="s">
        <v>4</v>
      </c>
      <c r="E88" s="155">
        <v>0</v>
      </c>
      <c r="F88" s="149">
        <f t="shared" si="6"/>
        <v>4</v>
      </c>
      <c r="G88" s="169">
        <f>(G87*2)+2</f>
        <v>4</v>
      </c>
      <c r="H88" s="169">
        <f t="shared" ref="H88:I88" si="11">H87*2</f>
        <v>0</v>
      </c>
      <c r="I88" s="169">
        <f t="shared" si="11"/>
        <v>0</v>
      </c>
      <c r="J88" s="160"/>
      <c r="K88" s="150">
        <f t="shared" si="0"/>
        <v>0</v>
      </c>
    </row>
    <row r="89" spans="1:11" s="144" customFormat="1">
      <c r="A89" s="188" t="s">
        <v>165</v>
      </c>
      <c r="B89" s="189" t="s">
        <v>165</v>
      </c>
      <c r="C89" s="159" t="s">
        <v>134</v>
      </c>
      <c r="D89" s="154" t="s">
        <v>4</v>
      </c>
      <c r="E89" s="155">
        <v>0</v>
      </c>
      <c r="F89" s="149">
        <f t="shared" si="6"/>
        <v>44</v>
      </c>
      <c r="G89" s="169">
        <f>G16+G17+G18+G19+G20+G21+G22</f>
        <v>19</v>
      </c>
      <c r="H89" s="169">
        <f t="shared" ref="H89:J89" si="12">H16+H17+H18+H19+H20+H21+H22</f>
        <v>10</v>
      </c>
      <c r="I89" s="169">
        <f t="shared" si="12"/>
        <v>15</v>
      </c>
      <c r="J89" s="169">
        <f t="shared" si="12"/>
        <v>0</v>
      </c>
      <c r="K89" s="150">
        <f t="shared" si="0"/>
        <v>0</v>
      </c>
    </row>
    <row r="90" spans="1:11" s="144" customFormat="1">
      <c r="A90" s="188" t="s">
        <v>166</v>
      </c>
      <c r="B90" s="189" t="s">
        <v>166</v>
      </c>
      <c r="C90" s="159" t="s">
        <v>128</v>
      </c>
      <c r="D90" s="154" t="s">
        <v>4</v>
      </c>
      <c r="E90" s="155">
        <v>0</v>
      </c>
      <c r="F90" s="149">
        <f t="shared" si="6"/>
        <v>11</v>
      </c>
      <c r="G90" s="169">
        <f>G26</f>
        <v>7</v>
      </c>
      <c r="H90" s="169">
        <f t="shared" ref="H90:I90" si="13">H26</f>
        <v>2</v>
      </c>
      <c r="I90" s="169">
        <f t="shared" si="13"/>
        <v>2</v>
      </c>
      <c r="J90" s="160"/>
      <c r="K90" s="150">
        <f t="shared" si="0"/>
        <v>0</v>
      </c>
    </row>
    <row r="91" spans="1:11" s="144" customFormat="1">
      <c r="A91" s="188" t="s">
        <v>167</v>
      </c>
      <c r="B91" s="189" t="s">
        <v>167</v>
      </c>
      <c r="C91" s="159" t="s">
        <v>135</v>
      </c>
      <c r="D91" s="154" t="s">
        <v>4</v>
      </c>
      <c r="E91" s="155">
        <v>0</v>
      </c>
      <c r="F91" s="149">
        <f t="shared" si="6"/>
        <v>44</v>
      </c>
      <c r="G91" s="169">
        <f>G23</f>
        <v>19</v>
      </c>
      <c r="H91" s="169">
        <f t="shared" ref="H91:J91" si="14">H23</f>
        <v>10</v>
      </c>
      <c r="I91" s="169">
        <f t="shared" si="14"/>
        <v>15</v>
      </c>
      <c r="J91" s="169">
        <f t="shared" si="14"/>
        <v>0</v>
      </c>
      <c r="K91" s="150">
        <f t="shared" si="0"/>
        <v>0</v>
      </c>
    </row>
    <row r="92" spans="1:11" s="144" customFormat="1" hidden="1">
      <c r="A92" s="188" t="s">
        <v>168</v>
      </c>
      <c r="B92" s="189" t="s">
        <v>168</v>
      </c>
      <c r="C92" s="159" t="s">
        <v>242</v>
      </c>
      <c r="D92" s="154" t="s">
        <v>4</v>
      </c>
      <c r="E92" s="155">
        <v>0</v>
      </c>
      <c r="F92" s="149">
        <f t="shared" si="6"/>
        <v>0</v>
      </c>
      <c r="G92" s="169">
        <f>G24</f>
        <v>0</v>
      </c>
      <c r="H92" s="169">
        <f t="shared" ref="H92:I92" si="15">H24</f>
        <v>0</v>
      </c>
      <c r="I92" s="169">
        <f t="shared" si="15"/>
        <v>0</v>
      </c>
      <c r="J92" s="160"/>
      <c r="K92" s="150">
        <f t="shared" si="0"/>
        <v>0</v>
      </c>
    </row>
    <row r="93" spans="1:11" s="144" customFormat="1">
      <c r="A93" s="188" t="s">
        <v>169</v>
      </c>
      <c r="B93" s="189" t="s">
        <v>169</v>
      </c>
      <c r="C93" s="159" t="s">
        <v>243</v>
      </c>
      <c r="D93" s="154" t="s">
        <v>4</v>
      </c>
      <c r="E93" s="155">
        <v>0</v>
      </c>
      <c r="F93" s="149">
        <f t="shared" si="6"/>
        <v>4</v>
      </c>
      <c r="G93" s="169">
        <f>G42</f>
        <v>3</v>
      </c>
      <c r="H93" s="169">
        <f t="shared" ref="H93:I93" si="16">H42</f>
        <v>0</v>
      </c>
      <c r="I93" s="169">
        <f t="shared" si="16"/>
        <v>1</v>
      </c>
      <c r="J93" s="160"/>
      <c r="K93" s="150">
        <f t="shared" si="0"/>
        <v>0</v>
      </c>
    </row>
    <row r="94" spans="1:11" s="144" customFormat="1">
      <c r="A94" s="188" t="s">
        <v>170</v>
      </c>
      <c r="B94" s="189" t="s">
        <v>170</v>
      </c>
      <c r="C94" s="159" t="s">
        <v>244</v>
      </c>
      <c r="D94" s="154" t="s">
        <v>4</v>
      </c>
      <c r="E94" s="155">
        <v>0</v>
      </c>
      <c r="F94" s="149">
        <f t="shared" si="6"/>
        <v>1</v>
      </c>
      <c r="G94" s="169">
        <f>G43</f>
        <v>0</v>
      </c>
      <c r="H94" s="169">
        <f t="shared" ref="H94:I94" si="17">H43</f>
        <v>0</v>
      </c>
      <c r="I94" s="169">
        <f t="shared" si="17"/>
        <v>1</v>
      </c>
      <c r="J94" s="160"/>
      <c r="K94" s="150">
        <f t="shared" ref="K94:K115" si="18">F94*E94</f>
        <v>0</v>
      </c>
    </row>
    <row r="95" spans="1:11" s="144" customFormat="1" hidden="1">
      <c r="A95" s="188" t="s">
        <v>203</v>
      </c>
      <c r="B95" s="189" t="s">
        <v>203</v>
      </c>
      <c r="C95" s="159" t="s">
        <v>245</v>
      </c>
      <c r="D95" s="154" t="s">
        <v>4</v>
      </c>
      <c r="E95" s="155">
        <v>0</v>
      </c>
      <c r="F95" s="149">
        <f t="shared" si="6"/>
        <v>0</v>
      </c>
      <c r="G95" s="169">
        <v>0</v>
      </c>
      <c r="H95" s="169">
        <v>0</v>
      </c>
      <c r="I95" s="169">
        <v>0</v>
      </c>
      <c r="J95" s="160"/>
      <c r="K95" s="150">
        <f t="shared" si="18"/>
        <v>0</v>
      </c>
    </row>
    <row r="96" spans="1:11" s="144" customFormat="1" hidden="1">
      <c r="A96" s="188" t="s">
        <v>171</v>
      </c>
      <c r="B96" s="189" t="s">
        <v>171</v>
      </c>
      <c r="C96" s="159" t="s">
        <v>246</v>
      </c>
      <c r="D96" s="154" t="s">
        <v>4</v>
      </c>
      <c r="E96" s="155">
        <v>0</v>
      </c>
      <c r="F96" s="149">
        <f t="shared" si="6"/>
        <v>0</v>
      </c>
      <c r="G96" s="169">
        <f>G44</f>
        <v>0</v>
      </c>
      <c r="H96" s="160">
        <v>0</v>
      </c>
      <c r="I96" s="160">
        <v>0</v>
      </c>
      <c r="J96" s="160"/>
      <c r="K96" s="150">
        <f t="shared" si="18"/>
        <v>0</v>
      </c>
    </row>
    <row r="97" spans="1:11" s="144" customFormat="1">
      <c r="A97" s="188" t="s">
        <v>172</v>
      </c>
      <c r="B97" s="189" t="s">
        <v>172</v>
      </c>
      <c r="C97" s="159" t="s">
        <v>132</v>
      </c>
      <c r="D97" s="154" t="s">
        <v>4</v>
      </c>
      <c r="E97" s="155">
        <v>0</v>
      </c>
      <c r="F97" s="149">
        <f t="shared" si="6"/>
        <v>5</v>
      </c>
      <c r="G97" s="169">
        <f>G49+G48</f>
        <v>3</v>
      </c>
      <c r="H97" s="169">
        <f t="shared" ref="H97:I97" si="19">H49+H48</f>
        <v>0</v>
      </c>
      <c r="I97" s="169">
        <f t="shared" si="19"/>
        <v>2</v>
      </c>
      <c r="J97" s="160"/>
      <c r="K97" s="150">
        <f t="shared" si="18"/>
        <v>0</v>
      </c>
    </row>
    <row r="98" spans="1:11" s="144" customFormat="1">
      <c r="A98" s="188" t="s">
        <v>173</v>
      </c>
      <c r="B98" s="189" t="s">
        <v>173</v>
      </c>
      <c r="C98" s="156" t="s">
        <v>190</v>
      </c>
      <c r="D98" s="157" t="s">
        <v>4</v>
      </c>
      <c r="E98" s="155">
        <v>0</v>
      </c>
      <c r="F98" s="149">
        <f t="shared" si="6"/>
        <v>3</v>
      </c>
      <c r="G98" s="169">
        <f>G39</f>
        <v>0</v>
      </c>
      <c r="H98" s="169">
        <f t="shared" ref="H98:I98" si="20">H39</f>
        <v>1</v>
      </c>
      <c r="I98" s="169">
        <f t="shared" si="20"/>
        <v>2</v>
      </c>
      <c r="J98" s="160"/>
      <c r="K98" s="150">
        <f t="shared" si="18"/>
        <v>0</v>
      </c>
    </row>
    <row r="99" spans="1:11" s="144" customFormat="1">
      <c r="A99" s="188" t="s">
        <v>174</v>
      </c>
      <c r="B99" s="189" t="s">
        <v>174</v>
      </c>
      <c r="C99" s="159" t="s">
        <v>133</v>
      </c>
      <c r="D99" s="154" t="s">
        <v>4</v>
      </c>
      <c r="E99" s="155">
        <v>0</v>
      </c>
      <c r="F99" s="149">
        <f t="shared" si="6"/>
        <v>2</v>
      </c>
      <c r="G99" s="169">
        <f>G34</f>
        <v>1</v>
      </c>
      <c r="H99" s="169">
        <f t="shared" ref="H99:I99" si="21">H34</f>
        <v>0</v>
      </c>
      <c r="I99" s="169">
        <f t="shared" si="21"/>
        <v>1</v>
      </c>
      <c r="J99" s="160"/>
      <c r="K99" s="150">
        <f t="shared" si="18"/>
        <v>0</v>
      </c>
    </row>
    <row r="100" spans="1:11" s="144" customFormat="1">
      <c r="A100" s="188" t="s">
        <v>175</v>
      </c>
      <c r="B100" s="189" t="s">
        <v>175</v>
      </c>
      <c r="C100" s="118" t="s">
        <v>247</v>
      </c>
      <c r="D100" s="154" t="s">
        <v>4</v>
      </c>
      <c r="E100" s="155">
        <v>0</v>
      </c>
      <c r="F100" s="149">
        <f t="shared" si="6"/>
        <v>19</v>
      </c>
      <c r="G100" s="168">
        <f>G37+G33</f>
        <v>10</v>
      </c>
      <c r="H100" s="168">
        <f t="shared" ref="H100:I100" si="22">H37+H33</f>
        <v>4</v>
      </c>
      <c r="I100" s="168">
        <f t="shared" si="22"/>
        <v>5</v>
      </c>
      <c r="J100" s="160"/>
      <c r="K100" s="150">
        <f t="shared" si="18"/>
        <v>0</v>
      </c>
    </row>
    <row r="101" spans="1:11" s="144" customFormat="1" hidden="1">
      <c r="A101" s="188" t="s">
        <v>176</v>
      </c>
      <c r="B101" s="189" t="s">
        <v>176</v>
      </c>
      <c r="C101" s="159" t="s">
        <v>248</v>
      </c>
      <c r="D101" s="154" t="s">
        <v>4</v>
      </c>
      <c r="E101" s="155">
        <v>0</v>
      </c>
      <c r="F101" s="149">
        <f t="shared" si="6"/>
        <v>0</v>
      </c>
      <c r="G101" s="168">
        <v>0</v>
      </c>
      <c r="H101" s="168">
        <v>0</v>
      </c>
      <c r="I101" s="168">
        <v>0</v>
      </c>
      <c r="J101" s="160"/>
      <c r="K101" s="150">
        <f t="shared" si="18"/>
        <v>0</v>
      </c>
    </row>
    <row r="102" spans="1:11" s="161" customFormat="1" ht="15.75" customHeight="1">
      <c r="A102" s="188" t="s">
        <v>177</v>
      </c>
      <c r="B102" s="189" t="s">
        <v>177</v>
      </c>
      <c r="C102" s="156" t="s">
        <v>48</v>
      </c>
      <c r="D102" s="157" t="s">
        <v>3</v>
      </c>
      <c r="E102" s="155">
        <v>0</v>
      </c>
      <c r="F102" s="149">
        <f t="shared" si="6"/>
        <v>690</v>
      </c>
      <c r="G102" s="168">
        <f>G61+G65+G66</f>
        <v>360</v>
      </c>
      <c r="H102" s="168">
        <f t="shared" ref="H102:I102" si="23">H61+H65+H66</f>
        <v>160</v>
      </c>
      <c r="I102" s="168">
        <f t="shared" si="23"/>
        <v>170</v>
      </c>
      <c r="J102" s="162"/>
      <c r="K102" s="165">
        <f t="shared" si="18"/>
        <v>0</v>
      </c>
    </row>
    <row r="103" spans="1:11" s="144" customFormat="1">
      <c r="A103" s="188" t="s">
        <v>178</v>
      </c>
      <c r="B103" s="189" t="s">
        <v>178</v>
      </c>
      <c r="C103" s="156" t="s">
        <v>49</v>
      </c>
      <c r="D103" s="157" t="s">
        <v>3</v>
      </c>
      <c r="E103" s="155">
        <v>0</v>
      </c>
      <c r="F103" s="149">
        <f t="shared" si="6"/>
        <v>1250</v>
      </c>
      <c r="G103" s="168">
        <f>G57+G58+G59+G63+G60+G64+G61+G65+G66+G67</f>
        <v>670</v>
      </c>
      <c r="H103" s="168">
        <f>H57+H58+H59+H63+H60+H64+H61+H65+H66+H67</f>
        <v>240</v>
      </c>
      <c r="I103" s="168">
        <f>I57+I58+I59+I63+I60+I64+I61+I65+I66+I67</f>
        <v>340</v>
      </c>
      <c r="J103" s="168">
        <f>J57+J58+J59+J63+J60+J64+J61+J65+J66+J67</f>
        <v>0</v>
      </c>
      <c r="K103" s="165">
        <f t="shared" si="18"/>
        <v>0</v>
      </c>
    </row>
    <row r="104" spans="1:11" s="144" customFormat="1" ht="17.25" hidden="1" customHeight="1">
      <c r="A104" s="188" t="s">
        <v>179</v>
      </c>
      <c r="B104" s="189" t="s">
        <v>179</v>
      </c>
      <c r="C104" s="156" t="s">
        <v>249</v>
      </c>
      <c r="D104" s="157" t="s">
        <v>3</v>
      </c>
      <c r="E104" s="155">
        <v>0</v>
      </c>
      <c r="F104" s="149">
        <f t="shared" si="6"/>
        <v>0</v>
      </c>
      <c r="G104" s="168">
        <f>G74*2</f>
        <v>0</v>
      </c>
      <c r="H104" s="168">
        <f t="shared" ref="H104:I104" si="24">H74*2</f>
        <v>0</v>
      </c>
      <c r="I104" s="168">
        <f t="shared" si="24"/>
        <v>0</v>
      </c>
      <c r="J104" s="162"/>
      <c r="K104" s="165">
        <f t="shared" si="18"/>
        <v>0</v>
      </c>
    </row>
    <row r="105" spans="1:11" s="161" customFormat="1">
      <c r="A105" s="188" t="s">
        <v>180</v>
      </c>
      <c r="B105" s="189" t="s">
        <v>180</v>
      </c>
      <c r="C105" s="156" t="s">
        <v>250</v>
      </c>
      <c r="D105" s="157" t="s">
        <v>4</v>
      </c>
      <c r="E105" s="155">
        <v>0</v>
      </c>
      <c r="F105" s="149">
        <f t="shared" si="6"/>
        <v>55</v>
      </c>
      <c r="G105" s="168">
        <v>27</v>
      </c>
      <c r="H105" s="168">
        <v>14</v>
      </c>
      <c r="I105" s="162">
        <v>14</v>
      </c>
      <c r="J105" s="162"/>
      <c r="K105" s="165">
        <f t="shared" si="18"/>
        <v>0</v>
      </c>
    </row>
    <row r="106" spans="1:11" s="161" customFormat="1" hidden="1">
      <c r="A106" s="191" t="s">
        <v>181</v>
      </c>
      <c r="B106" s="192" t="s">
        <v>181</v>
      </c>
      <c r="C106" s="156" t="s">
        <v>251</v>
      </c>
      <c r="D106" s="157" t="s">
        <v>4</v>
      </c>
      <c r="E106" s="155">
        <v>0</v>
      </c>
      <c r="F106" s="167">
        <f t="shared" si="6"/>
        <v>0</v>
      </c>
      <c r="G106" s="168">
        <v>0</v>
      </c>
      <c r="H106" s="168">
        <v>0</v>
      </c>
      <c r="I106" s="162">
        <v>0</v>
      </c>
      <c r="J106" s="162"/>
      <c r="K106" s="165">
        <f t="shared" si="18"/>
        <v>0</v>
      </c>
    </row>
    <row r="107" spans="1:11" s="161" customFormat="1">
      <c r="A107" s="188" t="s">
        <v>182</v>
      </c>
      <c r="B107" s="189" t="s">
        <v>182</v>
      </c>
      <c r="C107" s="156" t="s">
        <v>122</v>
      </c>
      <c r="D107" s="157" t="s">
        <v>4</v>
      </c>
      <c r="E107" s="155">
        <v>0</v>
      </c>
      <c r="F107" s="149">
        <f t="shared" si="6"/>
        <v>11</v>
      </c>
      <c r="G107" s="169">
        <v>8</v>
      </c>
      <c r="H107" s="169">
        <v>1</v>
      </c>
      <c r="I107" s="167">
        <v>2</v>
      </c>
      <c r="J107" s="167"/>
      <c r="K107" s="165">
        <f t="shared" si="18"/>
        <v>0</v>
      </c>
    </row>
    <row r="108" spans="1:11" s="161" customFormat="1" hidden="1">
      <c r="A108" s="188" t="s">
        <v>183</v>
      </c>
      <c r="B108" s="189" t="s">
        <v>183</v>
      </c>
      <c r="C108" s="156" t="s">
        <v>252</v>
      </c>
      <c r="D108" s="157" t="s">
        <v>4</v>
      </c>
      <c r="E108" s="155">
        <v>0</v>
      </c>
      <c r="F108" s="149">
        <f t="shared" si="6"/>
        <v>0</v>
      </c>
      <c r="G108" s="169">
        <v>0</v>
      </c>
      <c r="H108" s="169">
        <v>0</v>
      </c>
      <c r="I108" s="167"/>
      <c r="J108" s="162"/>
      <c r="K108" s="165">
        <f t="shared" si="18"/>
        <v>0</v>
      </c>
    </row>
    <row r="109" spans="1:11" s="144" customFormat="1">
      <c r="A109" s="188" t="s">
        <v>184</v>
      </c>
      <c r="B109" s="189" t="s">
        <v>184</v>
      </c>
      <c r="C109" s="159" t="s">
        <v>100</v>
      </c>
      <c r="D109" s="154" t="s">
        <v>53</v>
      </c>
      <c r="E109" s="155">
        <v>0</v>
      </c>
      <c r="F109" s="149">
        <f t="shared" si="6"/>
        <v>24</v>
      </c>
      <c r="G109" s="169">
        <v>24</v>
      </c>
      <c r="H109" s="149">
        <v>0</v>
      </c>
      <c r="I109" s="149">
        <v>0</v>
      </c>
      <c r="J109" s="149"/>
      <c r="K109" s="150">
        <f t="shared" si="18"/>
        <v>0</v>
      </c>
    </row>
    <row r="110" spans="1:11" s="144" customFormat="1">
      <c r="A110" s="188" t="s">
        <v>185</v>
      </c>
      <c r="B110" s="189" t="s">
        <v>185</v>
      </c>
      <c r="C110" s="159" t="s">
        <v>52</v>
      </c>
      <c r="D110" s="154" t="s">
        <v>207</v>
      </c>
      <c r="E110" s="155">
        <v>0</v>
      </c>
      <c r="F110" s="149">
        <v>1</v>
      </c>
      <c r="G110" s="169">
        <v>0</v>
      </c>
      <c r="H110" s="149">
        <v>0</v>
      </c>
      <c r="I110" s="149">
        <v>0</v>
      </c>
      <c r="J110" s="149"/>
      <c r="K110" s="150">
        <f t="shared" si="18"/>
        <v>0</v>
      </c>
    </row>
    <row r="111" spans="1:11" s="144" customFormat="1">
      <c r="A111" s="188" t="s">
        <v>186</v>
      </c>
      <c r="B111" s="189" t="s">
        <v>186</v>
      </c>
      <c r="C111" s="159" t="s">
        <v>253</v>
      </c>
      <c r="D111" s="154" t="s">
        <v>207</v>
      </c>
      <c r="E111" s="155">
        <v>0</v>
      </c>
      <c r="F111" s="149">
        <v>1</v>
      </c>
      <c r="G111" s="169">
        <v>0</v>
      </c>
      <c r="H111" s="149">
        <v>0</v>
      </c>
      <c r="I111" s="149">
        <v>0</v>
      </c>
      <c r="J111" s="149"/>
      <c r="K111" s="150">
        <f t="shared" si="18"/>
        <v>0</v>
      </c>
    </row>
    <row r="112" spans="1:11" s="144" customFormat="1">
      <c r="A112" s="188" t="s">
        <v>188</v>
      </c>
      <c r="B112" s="189" t="s">
        <v>188</v>
      </c>
      <c r="C112" s="159" t="s">
        <v>50</v>
      </c>
      <c r="D112" s="154" t="s">
        <v>207</v>
      </c>
      <c r="E112" s="155">
        <v>0</v>
      </c>
      <c r="F112" s="149">
        <v>1</v>
      </c>
      <c r="G112" s="169">
        <v>0</v>
      </c>
      <c r="H112" s="149">
        <v>0</v>
      </c>
      <c r="I112" s="149">
        <v>0</v>
      </c>
      <c r="J112" s="149"/>
      <c r="K112" s="150">
        <f t="shared" si="18"/>
        <v>0</v>
      </c>
    </row>
    <row r="113" spans="1:11" s="144" customFormat="1">
      <c r="A113" s="188" t="s">
        <v>204</v>
      </c>
      <c r="B113" s="189" t="s">
        <v>204</v>
      </c>
      <c r="C113" s="159" t="s">
        <v>51</v>
      </c>
      <c r="D113" s="154" t="s">
        <v>207</v>
      </c>
      <c r="E113" s="155">
        <v>0</v>
      </c>
      <c r="F113" s="149">
        <f>G113+H113+I113</f>
        <v>3</v>
      </c>
      <c r="G113" s="169">
        <v>1</v>
      </c>
      <c r="H113" s="160">
        <v>1</v>
      </c>
      <c r="I113" s="160">
        <v>1</v>
      </c>
      <c r="J113" s="160"/>
      <c r="K113" s="150">
        <f t="shared" si="18"/>
        <v>0</v>
      </c>
    </row>
    <row r="114" spans="1:11" s="144" customFormat="1">
      <c r="A114" s="188" t="s">
        <v>205</v>
      </c>
      <c r="B114" s="189" t="s">
        <v>205</v>
      </c>
      <c r="C114" s="159" t="s">
        <v>77</v>
      </c>
      <c r="D114" s="154" t="s">
        <v>207</v>
      </c>
      <c r="E114" s="155">
        <f>SUM(K81:K113)*0.06</f>
        <v>0</v>
      </c>
      <c r="F114" s="169">
        <v>1</v>
      </c>
      <c r="G114" s="169">
        <v>0</v>
      </c>
      <c r="H114" s="149">
        <v>0</v>
      </c>
      <c r="I114" s="149">
        <v>0</v>
      </c>
      <c r="J114" s="149"/>
      <c r="K114" s="150">
        <f t="shared" si="18"/>
        <v>0</v>
      </c>
    </row>
    <row r="115" spans="1:11" s="144" customFormat="1">
      <c r="A115" s="188" t="s">
        <v>206</v>
      </c>
      <c r="B115" s="189" t="s">
        <v>206</v>
      </c>
      <c r="C115" s="170" t="s">
        <v>78</v>
      </c>
      <c r="D115" s="171" t="s">
        <v>207</v>
      </c>
      <c r="E115" s="172">
        <f>SUM(K4:K80)*0.036</f>
        <v>0</v>
      </c>
      <c r="F115" s="173">
        <v>1</v>
      </c>
      <c r="G115" s="173">
        <v>0</v>
      </c>
      <c r="H115" s="149">
        <v>0</v>
      </c>
      <c r="I115" s="149">
        <v>0</v>
      </c>
      <c r="J115" s="149"/>
      <c r="K115" s="150">
        <f t="shared" si="18"/>
        <v>0</v>
      </c>
    </row>
    <row r="116" spans="1:11" s="144" customFormat="1" ht="16.5" thickBot="1">
      <c r="A116" s="174"/>
      <c r="B116" s="175"/>
      <c r="C116" s="176"/>
      <c r="D116" s="177"/>
      <c r="E116" s="178"/>
      <c r="F116" s="179"/>
      <c r="G116" s="179"/>
      <c r="H116" s="179"/>
      <c r="I116" s="179"/>
      <c r="J116" s="179"/>
      <c r="K116" s="180"/>
    </row>
    <row r="117" spans="1:11" s="144" customFormat="1">
      <c r="A117" s="181"/>
      <c r="B117" s="181"/>
      <c r="C117" s="182"/>
      <c r="D117" s="183"/>
      <c r="E117" s="184"/>
      <c r="F117" s="185"/>
      <c r="G117" s="185"/>
      <c r="H117" s="185"/>
      <c r="I117" s="185"/>
      <c r="J117" s="185"/>
      <c r="K117" s="184"/>
    </row>
  </sheetData>
  <mergeCells count="1">
    <mergeCell ref="H3:J3"/>
  </mergeCells>
  <pageMargins left="0.78740157480314965" right="0.78740157480314965" top="0.98425196850393704" bottom="0.98425196850393704" header="0.51181102362204722" footer="0.51181102362204722"/>
  <pageSetup paperSize="9" scale="78" fitToHeight="0" orientation="landscape" r:id="rId1"/>
  <headerFooter alignWithMargins="0">
    <oddHeader>&amp;L&amp;10Centrum aktivních seniorů
SO 03
&amp;C&amp;"Times New Roman,Obyčejné"&amp;10D-03.10 EPS &amp;"Times New Roman CE,Obyčejné"&amp;12
&amp;R&amp;"Times New Roman,Obyčejné"&amp;10 11/2017
DPS</oddHeader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</vt:lpstr>
      <vt:lpstr>rekap</vt:lpstr>
      <vt:lpstr>EPS</vt:lpstr>
      <vt:lpstr>EPS!Názvy_tisku</vt:lpstr>
      <vt:lpstr>EPS!Oblast_tisku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Hana Matušková</cp:lastModifiedBy>
  <cp:lastPrinted>2017-11-27T10:22:17Z</cp:lastPrinted>
  <dcterms:created xsi:type="dcterms:W3CDTF">2008-02-11T16:11:06Z</dcterms:created>
  <dcterms:modified xsi:type="dcterms:W3CDTF">2017-11-28T09:57:24Z</dcterms:modified>
</cp:coreProperties>
</file>